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web objava\"/>
    </mc:Choice>
  </mc:AlternateContent>
  <bookViews>
    <workbookView xWindow="0" yWindow="0" windowWidth="22992" windowHeight="9276" activeTab="4"/>
  </bookViews>
  <sheets>
    <sheet name="Vodoopskrba" sheetId="1" r:id="rId1"/>
    <sheet name="Odvodnja i pročišćavanje" sheetId="2" r:id="rId2"/>
    <sheet name="Prihodi" sheetId="3" r:id="rId3"/>
    <sheet name="Rashodi" sheetId="4" r:id="rId4"/>
    <sheet name="Rekapitulacija" sheetId="5" r:id="rId5"/>
  </sheets>
  <definedNames>
    <definedName name="_xlnm.Print_Area" localSheetId="1">'Odvodnja i pročišćavanje'!$A$3:$S$68</definedName>
    <definedName name="_xlnm.Print_Area" localSheetId="2">Prihodi!$A$2:$S$22</definedName>
    <definedName name="_xlnm.Print_Area" localSheetId="3">Rashodi!$A$1:$U$51</definedName>
    <definedName name="_xlnm.Print_Area" localSheetId="4">Rekapitulacija!$B$4:$L$14</definedName>
    <definedName name="_xlnm.Print_Area" localSheetId="0">Vodoopskrba!$A$1:$R$48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3" l="1"/>
  <c r="J22" i="3"/>
  <c r="R8" i="3" l="1"/>
  <c r="N8" i="3"/>
  <c r="R42" i="1"/>
  <c r="R26" i="1"/>
  <c r="R27" i="1"/>
  <c r="R28" i="1"/>
  <c r="R29" i="1"/>
  <c r="R30" i="1"/>
  <c r="R31" i="1"/>
  <c r="R32" i="1"/>
  <c r="R25" i="1"/>
  <c r="J26" i="1"/>
  <c r="J27" i="1"/>
  <c r="J28" i="1"/>
  <c r="J29" i="1"/>
  <c r="J30" i="1"/>
  <c r="J31" i="1"/>
  <c r="J32" i="1"/>
  <c r="J25" i="1"/>
  <c r="N26" i="1"/>
  <c r="N27" i="1"/>
  <c r="N28" i="1"/>
  <c r="N29" i="1"/>
  <c r="N30" i="1"/>
  <c r="N31" i="1"/>
  <c r="N32" i="1"/>
  <c r="N25" i="1"/>
  <c r="J40" i="1"/>
  <c r="Q46" i="1"/>
  <c r="Q48" i="1" s="1"/>
  <c r="I46" i="1"/>
  <c r="I48" i="1" s="1"/>
  <c r="J8" i="3" s="1"/>
  <c r="M46" i="1"/>
  <c r="M48" i="1" s="1"/>
  <c r="R45" i="1" l="1"/>
  <c r="R40" i="1"/>
  <c r="R38" i="1"/>
  <c r="R44" i="1"/>
  <c r="R41" i="1"/>
  <c r="R39" i="1"/>
  <c r="R43" i="1"/>
  <c r="N45" i="1"/>
  <c r="N41" i="1"/>
  <c r="N40" i="1"/>
  <c r="J39" i="1"/>
  <c r="N39" i="1"/>
  <c r="N38" i="1"/>
  <c r="N44" i="1"/>
  <c r="N43" i="1"/>
  <c r="N42" i="1"/>
  <c r="J45" i="1"/>
  <c r="J38" i="1"/>
  <c r="J44" i="1"/>
  <c r="J43" i="1"/>
  <c r="J42" i="1"/>
  <c r="J41" i="1"/>
  <c r="T51" i="4"/>
  <c r="K11" i="5" s="1"/>
  <c r="R7" i="3"/>
  <c r="R22" i="3" s="1"/>
  <c r="K10" i="5" s="1"/>
  <c r="P51" i="4"/>
  <c r="I11" i="5" s="1"/>
  <c r="N7" i="3"/>
  <c r="N22" i="3" s="1"/>
  <c r="I10" i="5" s="1"/>
  <c r="J7" i="3"/>
  <c r="G10" i="5" s="1"/>
  <c r="G12" i="5" s="1"/>
  <c r="I12" i="5" l="1"/>
  <c r="K12" i="5"/>
  <c r="D12" i="5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D22" i="3"/>
  <c r="D65" i="2"/>
  <c r="D54" i="2"/>
  <c r="D31" i="2"/>
  <c r="D33" i="2" s="1"/>
  <c r="D17" i="2"/>
  <c r="C33" i="1"/>
  <c r="C20" i="1"/>
  <c r="D11" i="1" l="1"/>
  <c r="D19" i="1"/>
  <c r="D12" i="1"/>
  <c r="D9" i="1"/>
  <c r="D13" i="1"/>
  <c r="D15" i="1"/>
  <c r="D14" i="1"/>
  <c r="D16" i="1"/>
  <c r="D17" i="1"/>
  <c r="D10" i="1"/>
  <c r="D18" i="1"/>
  <c r="O22" i="3"/>
  <c r="K22" i="3"/>
  <c r="F65" i="2"/>
  <c r="F67" i="2" s="1"/>
  <c r="J54" i="2"/>
  <c r="F31" i="2"/>
  <c r="F33" i="2" s="1"/>
  <c r="E46" i="1"/>
  <c r="E48" i="1" s="1"/>
  <c r="R20" i="1"/>
  <c r="I20" i="1"/>
  <c r="E20" i="1"/>
</calcChain>
</file>

<file path=xl/sharedStrings.xml><?xml version="1.0" encoding="utf-8"?>
<sst xmlns="http://schemas.openxmlformats.org/spreadsheetml/2006/main" count="436" uniqueCount="194">
  <si>
    <t>1. PROIZVODNJA I PRODAJA VODE</t>
  </si>
  <si>
    <t>1.1. Fizička proizvodnja vode ( m3 )</t>
  </si>
  <si>
    <t>R.b.</t>
  </si>
  <si>
    <t>IZVORIŠTE</t>
  </si>
  <si>
    <t>1.</t>
  </si>
  <si>
    <t>Šibice</t>
  </si>
  <si>
    <t>2.</t>
  </si>
  <si>
    <t>VIO Zaprešić- (dobavljač)</t>
  </si>
  <si>
    <t>3.</t>
  </si>
  <si>
    <t>Lobor</t>
  </si>
  <si>
    <t>4.</t>
  </si>
  <si>
    <t>Belečka Selnica</t>
  </si>
  <si>
    <t>5.</t>
  </si>
  <si>
    <t>Osredek Desenički</t>
  </si>
  <si>
    <t>6.</t>
  </si>
  <si>
    <t>Harina Zlaka</t>
  </si>
  <si>
    <t>7.</t>
  </si>
  <si>
    <t>Mlačine</t>
  </si>
  <si>
    <t>8.</t>
  </si>
  <si>
    <t>Varkom (dobavljač)</t>
  </si>
  <si>
    <t>9.</t>
  </si>
  <si>
    <t>Pregrada</t>
  </si>
  <si>
    <t>10.</t>
  </si>
  <si>
    <t>Marija Bistrica</t>
  </si>
  <si>
    <t>11.</t>
  </si>
  <si>
    <t>Krapina</t>
  </si>
  <si>
    <t>UKUPNO</t>
  </si>
  <si>
    <t>Realizacija       2025.</t>
  </si>
  <si>
    <t>% učešća</t>
  </si>
  <si>
    <t>Plan 2026.</t>
  </si>
  <si>
    <t>-</t>
  </si>
  <si>
    <t>Plan 2027.</t>
  </si>
  <si>
    <t>Plan 2028.</t>
  </si>
  <si>
    <t>1.2. Prodaja vode ( m3 )</t>
  </si>
  <si>
    <t>KORISNIK</t>
  </si>
  <si>
    <t>Poslovni korisnici</t>
  </si>
  <si>
    <t>JLS</t>
  </si>
  <si>
    <t>Poslovni-socijalne ustanove</t>
  </si>
  <si>
    <t>Kućanstva</t>
  </si>
  <si>
    <t>Socijalni slučajevi- fizičke osobe</t>
  </si>
  <si>
    <t>Drugi isporučitelj VIOZ d.o.o.</t>
  </si>
  <si>
    <t>Drugi isporučitelji Krakom d.o.o.</t>
  </si>
  <si>
    <t>1.3. Prihodi od prodaje vode ( €)</t>
  </si>
  <si>
    <t>Poslovni- socijalne ustanove</t>
  </si>
  <si>
    <t>Socijalni slučajevi-fizičke osobe</t>
  </si>
  <si>
    <r>
      <t xml:space="preserve">Drugi isporučitelji </t>
    </r>
    <r>
      <rPr>
        <sz val="11"/>
        <color theme="1"/>
        <rFont val="Calibri"/>
        <family val="2"/>
        <charset val="238"/>
        <scheme val="minor"/>
      </rPr>
      <t>VIOZ d.o.o.</t>
    </r>
  </si>
  <si>
    <r>
      <t xml:space="preserve">Drugi isporučitelji </t>
    </r>
    <r>
      <rPr>
        <sz val="11"/>
        <color theme="1"/>
        <rFont val="Calibri"/>
        <family val="2"/>
        <charset val="238"/>
        <scheme val="minor"/>
      </rPr>
      <t>Krakom d.o.o.</t>
    </r>
  </si>
  <si>
    <t>UKUPNO ( varijabilni dio )</t>
  </si>
  <si>
    <t>Fiksna naknada</t>
  </si>
  <si>
    <t>SVEUKUPNO</t>
  </si>
  <si>
    <t>2.1. ODVODNJA</t>
  </si>
  <si>
    <t>2.1.1. Odvodnja -fizički pokazatelji  (m3)</t>
  </si>
  <si>
    <t>Poslovni socijalne ustanove</t>
  </si>
  <si>
    <t>2.1.2. Odvodnja- prihodi (€)</t>
  </si>
  <si>
    <t>UKUPNO (varijabilni dio)</t>
  </si>
  <si>
    <t>2.2. PROČIŠĆAVANJE</t>
  </si>
  <si>
    <t>2.2.1. Pročišćavanje -fizički pokazatelji (m3)</t>
  </si>
  <si>
    <t>2.2.2. Pročišćavanje - prihodi (€)</t>
  </si>
  <si>
    <t>UKUPNO ( varijabilni dio)</t>
  </si>
  <si>
    <t xml:space="preserve">Fiksna naknada  </t>
  </si>
  <si>
    <t>3. PRIHODI  (€)</t>
  </si>
  <si>
    <t>PRIHOD</t>
  </si>
  <si>
    <t>PRIHODI OD PRODAJE</t>
  </si>
  <si>
    <t>1.1.</t>
  </si>
  <si>
    <t>Usluga distribucije vode</t>
  </si>
  <si>
    <t>1.2.</t>
  </si>
  <si>
    <t>Usluga odvodnje</t>
  </si>
  <si>
    <t>1.3.</t>
  </si>
  <si>
    <t xml:space="preserve">Usluga pročišćavanja </t>
  </si>
  <si>
    <t>1.4.</t>
  </si>
  <si>
    <t>1.5.</t>
  </si>
  <si>
    <t>Izgradnja priključaka</t>
  </si>
  <si>
    <t>1.6.</t>
  </si>
  <si>
    <t>Ostale usluge</t>
  </si>
  <si>
    <t>PRIHODI OD UPOTREBE VLASTITIH PROIZVODA,ROBE I USLUGA</t>
  </si>
  <si>
    <t>2.1.</t>
  </si>
  <si>
    <t>Izgradnja MVM, kolektora</t>
  </si>
  <si>
    <t>2.2.</t>
  </si>
  <si>
    <t>Rekonstrukcije</t>
  </si>
  <si>
    <t>2.3.</t>
  </si>
  <si>
    <t>OSTALI PRIHODI</t>
  </si>
  <si>
    <t>3.1.</t>
  </si>
  <si>
    <t>Oprihodovanje HSFI 15</t>
  </si>
  <si>
    <t>3.2.</t>
  </si>
  <si>
    <t>Ostali prihodi</t>
  </si>
  <si>
    <t>FINANCIJSKI PRIHODI</t>
  </si>
  <si>
    <t>UKUPNI PRIHODI</t>
  </si>
  <si>
    <t>Realizacija plana 2025.</t>
  </si>
  <si>
    <t>% učešća u uk. prihodima</t>
  </si>
  <si>
    <t>4. RASHODI   ( € )</t>
  </si>
  <si>
    <t>VRSTA RASHODA</t>
  </si>
  <si>
    <t>Poslovni rashodi</t>
  </si>
  <si>
    <t>MATERIJALNI TROŠKOVI</t>
  </si>
  <si>
    <t>A.)</t>
  </si>
  <si>
    <t>TROŠKOVI SIROVINA I MATERIJALA</t>
  </si>
  <si>
    <t>A.1.</t>
  </si>
  <si>
    <t>Materijal</t>
  </si>
  <si>
    <t>A.2.</t>
  </si>
  <si>
    <t>Energija,gorivo</t>
  </si>
  <si>
    <t>B.)</t>
  </si>
  <si>
    <t>OSTALI VANJSKI TROŠKOVI</t>
  </si>
  <si>
    <t>B.1.a</t>
  </si>
  <si>
    <t>Dobava vode Šibice</t>
  </si>
  <si>
    <t>B.1.b</t>
  </si>
  <si>
    <t>Dobava vode VIO Zaprešić</t>
  </si>
  <si>
    <t>B.1.c</t>
  </si>
  <si>
    <t>Dobava vode Varkom Varaždin</t>
  </si>
  <si>
    <t>B.1.d</t>
  </si>
  <si>
    <t>OKP Rogaška</t>
  </si>
  <si>
    <t>B.2.</t>
  </si>
  <si>
    <t>Troškovi promiđžbe</t>
  </si>
  <si>
    <t>B.3.</t>
  </si>
  <si>
    <t>Reprezentacija</t>
  </si>
  <si>
    <t>B.4.</t>
  </si>
  <si>
    <t>PT usluge</t>
  </si>
  <si>
    <t>B.5.</t>
  </si>
  <si>
    <t>Tekuće i investicijsko održavanje</t>
  </si>
  <si>
    <t>B.6.</t>
  </si>
  <si>
    <t>Troškovi usluga za radove</t>
  </si>
  <si>
    <t>B.7</t>
  </si>
  <si>
    <t>Registracije vozila</t>
  </si>
  <si>
    <t>B.8.</t>
  </si>
  <si>
    <t>Intelektualne i konzultantske usluge</t>
  </si>
  <si>
    <t>B.9.</t>
  </si>
  <si>
    <t>Komunalne usluge</t>
  </si>
  <si>
    <t>B.10.</t>
  </si>
  <si>
    <t>Kontrola kvalitete</t>
  </si>
  <si>
    <t>B.11.</t>
  </si>
  <si>
    <t>Usluge tiska</t>
  </si>
  <si>
    <t>B.12.</t>
  </si>
  <si>
    <t>Platni promet</t>
  </si>
  <si>
    <t>B.13.</t>
  </si>
  <si>
    <t>Prava korištenja</t>
  </si>
  <si>
    <t>B.14.</t>
  </si>
  <si>
    <t>Usluge medija</t>
  </si>
  <si>
    <t>B.15.</t>
  </si>
  <si>
    <t>Usluge zaštite na radu</t>
  </si>
  <si>
    <t>B.16.</t>
  </si>
  <si>
    <t>Ostali vanjski troškovi</t>
  </si>
  <si>
    <t>TROŠKOVI OSOBLJA</t>
  </si>
  <si>
    <t>AMORTIZACIJA</t>
  </si>
  <si>
    <t>OSTALI TROŠKOVI</t>
  </si>
  <si>
    <t>A.</t>
  </si>
  <si>
    <t>Premije osiguranja</t>
  </si>
  <si>
    <t>B.</t>
  </si>
  <si>
    <t>Materijalna prava radnika</t>
  </si>
  <si>
    <t>C.</t>
  </si>
  <si>
    <t>Naknade Nadzornom i Revizijskom odboru</t>
  </si>
  <si>
    <t>D.</t>
  </si>
  <si>
    <t>Doprinosi,porezi,naknade</t>
  </si>
  <si>
    <t>E.</t>
  </si>
  <si>
    <t>Stručno obrazovanje,seminari</t>
  </si>
  <si>
    <t>F.</t>
  </si>
  <si>
    <t>Stručna literatura</t>
  </si>
  <si>
    <t>G.</t>
  </si>
  <si>
    <t>Sudski troškovi,pristojbe</t>
  </si>
  <si>
    <t>H.</t>
  </si>
  <si>
    <t>Liječnički pregledi</t>
  </si>
  <si>
    <t>I.</t>
  </si>
  <si>
    <t>Troškovi bilježnika,FINE (utuženja)</t>
  </si>
  <si>
    <t>J.</t>
  </si>
  <si>
    <t>Naknada povjereniku za zaštitu potrošača</t>
  </si>
  <si>
    <t xml:space="preserve">K. </t>
  </si>
  <si>
    <t>Javna glasila</t>
  </si>
  <si>
    <t>VRIJEDNOSNO USKLAĐENJE</t>
  </si>
  <si>
    <t>Ispravak vrijednosti potraživanja</t>
  </si>
  <si>
    <t>Zastara</t>
  </si>
  <si>
    <t>OSTALI POSLOVNI RASHODI</t>
  </si>
  <si>
    <t>Štete,penali,prekršaji</t>
  </si>
  <si>
    <t xml:space="preserve">Ostalo </t>
  </si>
  <si>
    <t>Financijski rashodi</t>
  </si>
  <si>
    <t>UKUPNI RASHODI</t>
  </si>
  <si>
    <t>Plan 2025.</t>
  </si>
  <si>
    <t>% učešća u ukupnim rashodima</t>
  </si>
  <si>
    <t>REKAPITULACIJA  ( €)</t>
  </si>
  <si>
    <t>Pozicija</t>
  </si>
  <si>
    <t>REZULTAT</t>
  </si>
  <si>
    <t>Izmjena plana 2025.</t>
  </si>
  <si>
    <t>Izmjena Plana 2025.</t>
  </si>
  <si>
    <t>II.  IZMJENA FINANCIJSKOG PLANA 2025.-2028.g.</t>
  </si>
  <si>
    <t xml:space="preserve"> Izmjena Plana 2025.</t>
  </si>
  <si>
    <t>Kućanstva-stanari</t>
  </si>
  <si>
    <t>Kućanstva -stanari</t>
  </si>
  <si>
    <t>II.  Izmjena Plana 2026.</t>
  </si>
  <si>
    <t>II.  Izmjena Plana 2027.</t>
  </si>
  <si>
    <t xml:space="preserve"> II. Izmjena Plana 2028.</t>
  </si>
  <si>
    <t>II. Izmjena Plana 2026.</t>
  </si>
  <si>
    <t>II.Izmjena Plana 2027.</t>
  </si>
  <si>
    <t>II.Izmjena Plana 2028.</t>
  </si>
  <si>
    <t>II. Izmjena Plana 2027.</t>
  </si>
  <si>
    <t>II. Izmjena Plana 2028.</t>
  </si>
  <si>
    <t>II.  Izmjena Plana 2028.</t>
  </si>
  <si>
    <t xml:space="preserve">Baždarenje </t>
  </si>
  <si>
    <t>Usluga pražnjenja -septičke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</si>
</sst>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44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2" xfId="0" applyFont="1" applyBorder="1"/>
    <xf numFmtId="0" fontId="3" fillId="2" borderId="2" xfId="0" applyFont="1" applyFill="1" applyBorder="1"/>
    <xf numFmtId="3" fontId="0" fillId="0" borderId="2" xfId="0" applyNumberFormat="1" applyBorder="1"/>
    <xf numFmtId="3" fontId="0" fillId="0" borderId="2" xfId="0" applyNumberFormat="1" applyBorder="1" applyAlignment="1">
      <alignment horizontal="right"/>
    </xf>
    <xf numFmtId="4" fontId="0" fillId="0" borderId="2" xfId="0" applyNumberFormat="1" applyBorder="1"/>
    <xf numFmtId="4" fontId="3" fillId="2" borderId="2" xfId="0" applyNumberFormat="1" applyFont="1" applyFill="1" applyBorder="1"/>
    <xf numFmtId="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3" fontId="7" fillId="0" borderId="2" xfId="0" applyNumberFormat="1" applyFont="1" applyBorder="1"/>
    <xf numFmtId="4" fontId="7" fillId="0" borderId="2" xfId="0" applyNumberFormat="1" applyFont="1" applyBorder="1"/>
    <xf numFmtId="0" fontId="3" fillId="0" borderId="0" xfId="0" applyFont="1"/>
    <xf numFmtId="0" fontId="8" fillId="0" borderId="0" xfId="0" applyFont="1"/>
    <xf numFmtId="0" fontId="0" fillId="0" borderId="2" xfId="0" applyFont="1" applyFill="1" applyBorder="1"/>
    <xf numFmtId="3" fontId="0" fillId="0" borderId="2" xfId="0" applyNumberFormat="1" applyFont="1" applyBorder="1"/>
    <xf numFmtId="3" fontId="0" fillId="0" borderId="2" xfId="0" applyNumberFormat="1" applyFont="1" applyFill="1" applyBorder="1"/>
    <xf numFmtId="4" fontId="0" fillId="0" borderId="2" xfId="0" applyNumberFormat="1" applyFont="1" applyBorder="1"/>
    <xf numFmtId="3" fontId="0" fillId="0" borderId="2" xfId="0" applyNumberFormat="1" applyFill="1" applyBorder="1"/>
    <xf numFmtId="0" fontId="9" fillId="0" borderId="0" xfId="0" applyFont="1"/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0" fillId="0" borderId="5" xfId="0" applyFont="1" applyBorder="1"/>
    <xf numFmtId="0" fontId="0" fillId="0" borderId="5" xfId="0" applyFont="1" applyFill="1" applyBorder="1"/>
    <xf numFmtId="0" fontId="7" fillId="0" borderId="5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6" fillId="2" borderId="4" xfId="0" applyFont="1" applyFill="1" applyBorder="1" applyAlignment="1">
      <alignment horizontal="center" vertical="center" wrapText="1"/>
    </xf>
    <xf numFmtId="4" fontId="0" fillId="0" borderId="2" xfId="0" applyNumberFormat="1" applyFill="1" applyBorder="1"/>
    <xf numFmtId="4" fontId="3" fillId="2" borderId="7" xfId="0" applyNumberFormat="1" applyFont="1" applyFill="1" applyBorder="1"/>
    <xf numFmtId="4" fontId="2" fillId="0" borderId="2" xfId="0" applyNumberFormat="1" applyFont="1" applyBorder="1"/>
    <xf numFmtId="0" fontId="3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" fontId="0" fillId="0" borderId="9" xfId="0" applyNumberFormat="1" applyBorder="1"/>
    <xf numFmtId="4" fontId="3" fillId="2" borderId="9" xfId="0" applyNumberFormat="1" applyFont="1" applyFill="1" applyBorder="1"/>
    <xf numFmtId="4" fontId="3" fillId="2" borderId="10" xfId="0" applyNumberFormat="1" applyFont="1" applyFill="1" applyBorder="1"/>
    <xf numFmtId="0" fontId="0" fillId="2" borderId="5" xfId="0" applyFont="1" applyFill="1" applyBorder="1"/>
    <xf numFmtId="4" fontId="3" fillId="0" borderId="2" xfId="0" applyNumberFormat="1" applyFont="1" applyBorder="1"/>
    <xf numFmtId="0" fontId="10" fillId="0" borderId="0" xfId="0" applyFont="1" applyFill="1" applyBorder="1"/>
    <xf numFmtId="0" fontId="4" fillId="0" borderId="0" xfId="0" applyFont="1" applyFill="1" applyBorder="1"/>
    <xf numFmtId="0" fontId="11" fillId="0" borderId="0" xfId="0" applyFont="1" applyFill="1" applyBorder="1"/>
    <xf numFmtId="0" fontId="6" fillId="2" borderId="6" xfId="0" applyFont="1" applyFill="1" applyBorder="1"/>
    <xf numFmtId="3" fontId="3" fillId="2" borderId="7" xfId="0" applyNumberFormat="1" applyFont="1" applyFill="1" applyBorder="1"/>
    <xf numFmtId="2" fontId="0" fillId="0" borderId="2" xfId="0" applyNumberFormat="1" applyBorder="1"/>
    <xf numFmtId="2" fontId="0" fillId="0" borderId="2" xfId="0" applyNumberFormat="1" applyFont="1" applyFill="1" applyBorder="1"/>
    <xf numFmtId="2" fontId="3" fillId="2" borderId="7" xfId="0" applyNumberFormat="1" applyFont="1" applyFill="1" applyBorder="1"/>
    <xf numFmtId="4" fontId="0" fillId="0" borderId="2" xfId="0" applyNumberFormat="1" applyFont="1" applyFill="1" applyBorder="1"/>
    <xf numFmtId="4" fontId="0" fillId="3" borderId="2" xfId="0" applyNumberFormat="1" applyFill="1" applyBorder="1"/>
    <xf numFmtId="0" fontId="0" fillId="0" borderId="2" xfId="0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7" fillId="0" borderId="2" xfId="1" applyFont="1" applyBorder="1"/>
    <xf numFmtId="0" fontId="6" fillId="2" borderId="6" xfId="0" applyFont="1" applyFill="1" applyBorder="1" applyAlignment="1"/>
    <xf numFmtId="4" fontId="3" fillId="2" borderId="2" xfId="0" applyNumberFormat="1" applyFont="1" applyFill="1" applyBorder="1" applyAlignment="1"/>
    <xf numFmtId="4" fontId="3" fillId="2" borderId="2" xfId="0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/>
    <xf numFmtId="4" fontId="3" fillId="2" borderId="7" xfId="0" applyNumberFormat="1" applyFont="1" applyFill="1" applyBorder="1" applyAlignment="1"/>
    <xf numFmtId="0" fontId="12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Fill="1" applyBorder="1"/>
    <xf numFmtId="0" fontId="3" fillId="0" borderId="2" xfId="0" applyFont="1" applyBorder="1"/>
    <xf numFmtId="4" fontId="7" fillId="0" borderId="2" xfId="0" applyNumberFormat="1" applyFont="1" applyFill="1" applyBorder="1"/>
    <xf numFmtId="4" fontId="7" fillId="3" borderId="2" xfId="0" applyNumberFormat="1" applyFont="1" applyFill="1" applyBorder="1"/>
    <xf numFmtId="4" fontId="6" fillId="2" borderId="2" xfId="0" applyNumberFormat="1" applyFont="1" applyFill="1" applyBorder="1"/>
    <xf numFmtId="4" fontId="0" fillId="3" borderId="2" xfId="0" applyNumberFormat="1" applyFont="1" applyFill="1" applyBorder="1"/>
    <xf numFmtId="4" fontId="0" fillId="2" borderId="2" xfId="0" applyNumberFormat="1" applyFont="1" applyFill="1" applyBorder="1"/>
    <xf numFmtId="0" fontId="3" fillId="2" borderId="7" xfId="0" applyFont="1" applyFill="1" applyBorder="1" applyAlignment="1">
      <alignment horizontal="left"/>
    </xf>
    <xf numFmtId="3" fontId="0" fillId="0" borderId="2" xfId="0" applyNumberFormat="1" applyFont="1" applyBorder="1" applyAlignment="1">
      <alignment horizontal="right"/>
    </xf>
    <xf numFmtId="3" fontId="0" fillId="0" borderId="2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4" fontId="0" fillId="0" borderId="2" xfId="0" applyNumberFormat="1" applyFont="1" applyBorder="1" applyAlignment="1">
      <alignment horizontal="right"/>
    </xf>
    <xf numFmtId="4" fontId="0" fillId="0" borderId="2" xfId="0" applyNumberFormat="1" applyFont="1" applyFill="1" applyBorder="1" applyAlignment="1">
      <alignment horizontal="right"/>
    </xf>
    <xf numFmtId="4" fontId="3" fillId="2" borderId="7" xfId="0" applyNumberFormat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6" fillId="2" borderId="7" xfId="0" applyNumberFormat="1" applyFont="1" applyFill="1" applyBorder="1" applyAlignment="1">
      <alignment horizontal="right"/>
    </xf>
    <xf numFmtId="2" fontId="0" fillId="0" borderId="2" xfId="0" applyNumberFormat="1" applyFont="1" applyBorder="1" applyAlignment="1">
      <alignment horizontal="right"/>
    </xf>
    <xf numFmtId="2" fontId="0" fillId="0" borderId="2" xfId="0" applyNumberFormat="1" applyFont="1" applyFill="1" applyBorder="1" applyAlignment="1">
      <alignment horizontal="right"/>
    </xf>
    <xf numFmtId="2" fontId="6" fillId="2" borderId="7" xfId="0" applyNumberFormat="1" applyFont="1" applyFill="1" applyBorder="1" applyAlignment="1">
      <alignment horizontal="right"/>
    </xf>
    <xf numFmtId="2" fontId="0" fillId="0" borderId="9" xfId="0" applyNumberFormat="1" applyBorder="1"/>
    <xf numFmtId="2" fontId="3" fillId="2" borderId="10" xfId="0" applyNumberFormat="1" applyFont="1" applyFill="1" applyBorder="1"/>
    <xf numFmtId="0" fontId="6" fillId="2" borderId="3" xfId="0" applyFont="1" applyFill="1" applyBorder="1" applyAlignment="1">
      <alignment vertical="center"/>
    </xf>
    <xf numFmtId="0" fontId="0" fillId="0" borderId="9" xfId="0" applyBorder="1"/>
    <xf numFmtId="0" fontId="3" fillId="2" borderId="10" xfId="0" applyFont="1" applyFill="1" applyBorder="1"/>
    <xf numFmtId="4" fontId="6" fillId="2" borderId="2" xfId="1" applyNumberFormat="1" applyFont="1" applyFill="1" applyBorder="1" applyAlignment="1">
      <alignment horizontal="right" vertical="center"/>
    </xf>
    <xf numFmtId="4" fontId="7" fillId="0" borderId="2" xfId="1" applyNumberFormat="1" applyFont="1" applyBorder="1" applyAlignment="1">
      <alignment horizontal="right"/>
    </xf>
    <xf numFmtId="4" fontId="7" fillId="0" borderId="2" xfId="1" applyNumberFormat="1" applyFont="1" applyBorder="1" applyAlignment="1">
      <alignment horizontal="right" vertical="center" wrapText="1"/>
    </xf>
    <xf numFmtId="4" fontId="6" fillId="2" borderId="2" xfId="1" applyNumberFormat="1" applyFont="1" applyFill="1" applyBorder="1" applyAlignment="1">
      <alignment horizontal="right" vertical="top" wrapText="1"/>
    </xf>
    <xf numFmtId="4" fontId="6" fillId="2" borderId="2" xfId="1" applyNumberFormat="1" applyFont="1" applyFill="1" applyBorder="1" applyAlignment="1">
      <alignment horizontal="right" vertical="center" wrapText="1"/>
    </xf>
    <xf numFmtId="4" fontId="6" fillId="2" borderId="7" xfId="1" applyNumberFormat="1" applyFont="1" applyFill="1" applyBorder="1" applyAlignment="1">
      <alignment horizontal="right"/>
    </xf>
    <xf numFmtId="4" fontId="0" fillId="0" borderId="9" xfId="0" applyNumberFormat="1" applyFill="1" applyBorder="1"/>
    <xf numFmtId="4" fontId="3" fillId="2" borderId="9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4" fontId="6" fillId="2" borderId="7" xfId="0" applyNumberFormat="1" applyFont="1" applyFill="1" applyBorder="1"/>
    <xf numFmtId="4" fontId="0" fillId="0" borderId="9" xfId="0" applyNumberFormat="1" applyFont="1" applyBorder="1"/>
    <xf numFmtId="2" fontId="0" fillId="0" borderId="2" xfId="0" applyNumberFormat="1" applyBorder="1" applyAlignment="1">
      <alignment horizontal="right"/>
    </xf>
    <xf numFmtId="4" fontId="0" fillId="2" borderId="10" xfId="0" applyNumberFormat="1" applyFill="1" applyBorder="1"/>
    <xf numFmtId="4" fontId="0" fillId="0" borderId="9" xfId="0" applyNumberFormat="1" applyFont="1" applyFill="1" applyBorder="1"/>
    <xf numFmtId="4" fontId="0" fillId="0" borderId="0" xfId="0" applyNumberFormat="1"/>
    <xf numFmtId="4" fontId="0" fillId="0" borderId="9" xfId="0" applyNumberFormat="1" applyBorder="1" applyAlignment="1">
      <alignment horizontal="right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7" xfId="0" applyFont="1" applyFill="1" applyBorder="1"/>
    <xf numFmtId="3" fontId="6" fillId="2" borderId="7" xfId="0" applyNumberFormat="1" applyFont="1" applyFill="1" applyBorder="1"/>
    <xf numFmtId="0" fontId="6" fillId="2" borderId="4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7" fillId="0" borderId="2" xfId="1" applyFont="1" applyBorder="1" applyAlignment="1">
      <alignment horizontal="left"/>
    </xf>
    <xf numFmtId="4" fontId="7" fillId="0" borderId="2" xfId="0" applyNumberFormat="1" applyFont="1" applyBorder="1" applyAlignment="1">
      <alignment vertical="center"/>
    </xf>
    <xf numFmtId="4" fontId="0" fillId="0" borderId="2" xfId="0" applyNumberFormat="1" applyBorder="1" applyAlignment="1">
      <alignment vertical="center"/>
    </xf>
    <xf numFmtId="4" fontId="0" fillId="0" borderId="2" xfId="0" applyNumberFormat="1" applyFont="1" applyFill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0" fillId="0" borderId="9" xfId="0" applyNumberFormat="1" applyFont="1" applyFill="1" applyBorder="1" applyAlignment="1">
      <alignment vertical="center"/>
    </xf>
    <xf numFmtId="0" fontId="0" fillId="0" borderId="5" xfId="0" applyBorder="1"/>
    <xf numFmtId="4" fontId="7" fillId="0" borderId="9" xfId="0" applyNumberFormat="1" applyFont="1" applyBorder="1"/>
    <xf numFmtId="4" fontId="3" fillId="4" borderId="7" xfId="0" applyNumberFormat="1" applyFont="1" applyFill="1" applyBorder="1"/>
    <xf numFmtId="4" fontId="6" fillId="4" borderId="7" xfId="0" applyNumberFormat="1" applyFont="1" applyFill="1" applyBorder="1"/>
    <xf numFmtId="4" fontId="6" fillId="2" borderId="10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7" fillId="0" borderId="2" xfId="1" applyFont="1" applyBorder="1" applyAlignment="1">
      <alignment horizontal="left"/>
    </xf>
    <xf numFmtId="0" fontId="6" fillId="2" borderId="2" xfId="1" applyFont="1" applyFill="1" applyBorder="1" applyAlignment="1">
      <alignment horizontal="left" vertical="center"/>
    </xf>
    <xf numFmtId="0" fontId="6" fillId="2" borderId="7" xfId="1" applyFont="1" applyFill="1" applyBorder="1" applyAlignment="1"/>
    <xf numFmtId="0" fontId="7" fillId="0" borderId="2" xfId="1" applyFont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6" fillId="2" borderId="4" xfId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/>
    </xf>
    <xf numFmtId="0" fontId="0" fillId="0" borderId="2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</cellXfs>
  <cellStyles count="2">
    <cellStyle name="Normalno" xfId="0" builtinId="0"/>
    <cellStyle name="Povezana ćelija" xfId="1" builtin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workbookViewId="0">
      <selection activeCell="G29" sqref="G29"/>
    </sheetView>
  </sheetViews>
  <sheetFormatPr defaultRowHeight="14.4" x14ac:dyDescent="0.3"/>
  <cols>
    <col min="1" max="1" width="4.33203125" customWidth="1"/>
    <col min="2" max="2" width="26.21875" customWidth="1"/>
    <col min="3" max="3" width="14" hidden="1" customWidth="1"/>
    <col min="4" max="4" width="8.109375" hidden="1" customWidth="1"/>
    <col min="5" max="5" width="14.109375" customWidth="1"/>
    <col min="6" max="6" width="8.5546875" customWidth="1"/>
    <col min="7" max="7" width="14.33203125" customWidth="1"/>
    <col min="8" max="8" width="7.6640625" customWidth="1"/>
    <col min="9" max="9" width="12.88671875" customWidth="1"/>
    <col min="10" max="10" width="7.88671875" customWidth="1"/>
    <col min="11" max="11" width="12.44140625" customWidth="1"/>
    <col min="12" max="12" width="8" customWidth="1"/>
    <col min="13" max="13" width="13.5546875" customWidth="1"/>
    <col min="14" max="14" width="7.6640625" customWidth="1"/>
    <col min="15" max="15" width="12.77734375" customWidth="1"/>
    <col min="16" max="16" width="7.6640625" customWidth="1"/>
    <col min="17" max="17" width="13.88671875" customWidth="1"/>
    <col min="18" max="18" width="7.21875" customWidth="1"/>
  </cols>
  <sheetData>
    <row r="1" spans="1:19" ht="21" x14ac:dyDescent="0.4">
      <c r="A1" s="14" t="s">
        <v>179</v>
      </c>
      <c r="B1" s="14"/>
      <c r="C1" s="14"/>
      <c r="D1" s="14"/>
      <c r="E1" s="14"/>
    </row>
    <row r="3" spans="1:19" ht="18" x14ac:dyDescent="0.35">
      <c r="A3" s="1" t="s">
        <v>0</v>
      </c>
    </row>
    <row r="5" spans="1:19" ht="18" x14ac:dyDescent="0.35">
      <c r="B5" s="1" t="s">
        <v>1</v>
      </c>
      <c r="C5" s="1"/>
      <c r="D5" s="1"/>
    </row>
    <row r="6" spans="1:19" ht="15.6" x14ac:dyDescent="0.3">
      <c r="B6" s="2"/>
      <c r="C6" s="2"/>
      <c r="D6" s="2"/>
    </row>
    <row r="7" spans="1:19" ht="15" thickBot="1" x14ac:dyDescent="0.35"/>
    <row r="8" spans="1:19" ht="28.8" x14ac:dyDescent="0.3">
      <c r="A8" s="88" t="s">
        <v>2</v>
      </c>
      <c r="B8" s="22" t="s">
        <v>3</v>
      </c>
      <c r="C8" s="29" t="s">
        <v>177</v>
      </c>
      <c r="D8" s="29" t="s">
        <v>28</v>
      </c>
      <c r="E8" s="29" t="s">
        <v>27</v>
      </c>
      <c r="F8" s="29" t="s">
        <v>28</v>
      </c>
      <c r="G8" s="33" t="s">
        <v>29</v>
      </c>
      <c r="H8" s="34" t="s">
        <v>28</v>
      </c>
      <c r="I8" s="29" t="s">
        <v>186</v>
      </c>
      <c r="J8" s="29" t="s">
        <v>28</v>
      </c>
      <c r="K8" s="112" t="s">
        <v>31</v>
      </c>
      <c r="L8" s="29" t="s">
        <v>28</v>
      </c>
      <c r="M8" s="29" t="s">
        <v>187</v>
      </c>
      <c r="N8" s="29" t="s">
        <v>28</v>
      </c>
      <c r="O8" s="112" t="s">
        <v>32</v>
      </c>
      <c r="P8" s="29" t="s">
        <v>28</v>
      </c>
      <c r="Q8" s="29" t="s">
        <v>188</v>
      </c>
      <c r="R8" s="35" t="s">
        <v>28</v>
      </c>
    </row>
    <row r="9" spans="1:19" x14ac:dyDescent="0.3">
      <c r="A9" s="23" t="s">
        <v>4</v>
      </c>
      <c r="B9" s="3" t="s">
        <v>5</v>
      </c>
      <c r="C9" s="16">
        <v>2210000</v>
      </c>
      <c r="D9" s="18">
        <f>(C9/$C$20)*100</f>
        <v>25.463763106348658</v>
      </c>
      <c r="E9" s="5">
        <v>2237084</v>
      </c>
      <c r="F9" s="7">
        <v>25.740536163174831</v>
      </c>
      <c r="G9" s="5">
        <v>1682000</v>
      </c>
      <c r="H9" s="7">
        <v>22.540873760385953</v>
      </c>
      <c r="I9" s="11">
        <v>3000000</v>
      </c>
      <c r="J9" s="12">
        <v>28.078729763191479</v>
      </c>
      <c r="K9" s="11">
        <v>1937000</v>
      </c>
      <c r="L9" s="12">
        <v>25.100427627316314</v>
      </c>
      <c r="M9" s="11">
        <v>3760000</v>
      </c>
      <c r="N9" s="12">
        <v>32.854944372035412</v>
      </c>
      <c r="O9" s="11">
        <v>2131000</v>
      </c>
      <c r="P9" s="12">
        <v>26.93717608393376</v>
      </c>
      <c r="Q9" s="11">
        <v>4100000</v>
      </c>
      <c r="R9" s="36">
        <v>34.79221916993572</v>
      </c>
      <c r="S9" s="106"/>
    </row>
    <row r="10" spans="1:19" x14ac:dyDescent="0.3">
      <c r="A10" s="23" t="s">
        <v>6</v>
      </c>
      <c r="B10" s="3" t="s">
        <v>7</v>
      </c>
      <c r="C10" s="16">
        <v>35000</v>
      </c>
      <c r="D10" s="18">
        <f t="shared" ref="D10:D19" si="0">(C10/$C$20)*100</f>
        <v>0.40327226639013714</v>
      </c>
      <c r="E10" s="5">
        <v>34755</v>
      </c>
      <c r="F10" s="7">
        <v>0.39990109193536827</v>
      </c>
      <c r="G10" s="5">
        <v>5000</v>
      </c>
      <c r="H10" s="7">
        <v>6.7006164567140175E-2</v>
      </c>
      <c r="I10" s="5">
        <v>0</v>
      </c>
      <c r="J10" s="7">
        <v>0</v>
      </c>
      <c r="K10" s="5">
        <v>5000</v>
      </c>
      <c r="L10" s="7">
        <v>6.4792017623428802E-2</v>
      </c>
      <c r="M10" s="5">
        <v>0</v>
      </c>
      <c r="N10" s="7">
        <v>0</v>
      </c>
      <c r="O10" s="5">
        <v>5000</v>
      </c>
      <c r="P10" s="7">
        <v>6.3203134875489828E-2</v>
      </c>
      <c r="Q10" s="5">
        <v>0</v>
      </c>
      <c r="R10" s="36">
        <v>0</v>
      </c>
      <c r="S10" s="106"/>
    </row>
    <row r="11" spans="1:19" x14ac:dyDescent="0.3">
      <c r="A11" s="23" t="s">
        <v>8</v>
      </c>
      <c r="B11" s="3" t="s">
        <v>9</v>
      </c>
      <c r="C11" s="16">
        <v>2935000</v>
      </c>
      <c r="D11" s="18">
        <f t="shared" si="0"/>
        <v>33.817260053001498</v>
      </c>
      <c r="E11" s="5">
        <v>2924080</v>
      </c>
      <c r="F11" s="7">
        <v>33.645311031689587</v>
      </c>
      <c r="G11" s="5">
        <v>3200000</v>
      </c>
      <c r="H11" s="7">
        <v>42.883945322969716</v>
      </c>
      <c r="I11" s="5">
        <v>2924080</v>
      </c>
      <c r="J11" s="7">
        <v>27.368150708650983</v>
      </c>
      <c r="K11" s="5">
        <v>3200000</v>
      </c>
      <c r="L11" s="7">
        <v>41.466891278994424</v>
      </c>
      <c r="M11" s="5">
        <v>2924080</v>
      </c>
      <c r="N11" s="7">
        <v>25.55066110089928</v>
      </c>
      <c r="O11" s="5">
        <v>3200000</v>
      </c>
      <c r="P11" s="7">
        <v>40.450006320313484</v>
      </c>
      <c r="Q11" s="5">
        <v>2924080</v>
      </c>
      <c r="R11" s="36">
        <v>24.813471275713571</v>
      </c>
      <c r="S11" s="106"/>
    </row>
    <row r="12" spans="1:19" x14ac:dyDescent="0.3">
      <c r="A12" s="23" t="s">
        <v>10</v>
      </c>
      <c r="B12" s="3" t="s">
        <v>11</v>
      </c>
      <c r="C12" s="16">
        <v>1605000</v>
      </c>
      <c r="D12" s="18">
        <f t="shared" si="0"/>
        <v>18.492913930176289</v>
      </c>
      <c r="E12" s="5">
        <v>1597135</v>
      </c>
      <c r="F12" s="7">
        <v>18.377097697257785</v>
      </c>
      <c r="G12" s="5">
        <v>1150000</v>
      </c>
      <c r="H12" s="7">
        <v>15.411417850442241</v>
      </c>
      <c r="I12" s="5">
        <v>1597135</v>
      </c>
      <c r="J12" s="7">
        <v>14.948507353444942</v>
      </c>
      <c r="K12" s="5">
        <v>1150000</v>
      </c>
      <c r="L12" s="7">
        <v>14.902164053388622</v>
      </c>
      <c r="M12" s="5">
        <v>1597135</v>
      </c>
      <c r="N12" s="7">
        <v>13.955792973306055</v>
      </c>
      <c r="O12" s="5">
        <v>1150000</v>
      </c>
      <c r="P12" s="7">
        <v>14.536721021362659</v>
      </c>
      <c r="Q12" s="5">
        <v>1597135</v>
      </c>
      <c r="R12" s="36">
        <v>13.553139259506167</v>
      </c>
      <c r="S12" s="106"/>
    </row>
    <row r="13" spans="1:19" x14ac:dyDescent="0.3">
      <c r="A13" s="23" t="s">
        <v>12</v>
      </c>
      <c r="B13" s="3" t="s">
        <v>13</v>
      </c>
      <c r="C13" s="16">
        <v>14000</v>
      </c>
      <c r="D13" s="18">
        <f t="shared" si="0"/>
        <v>0.16130890655605484</v>
      </c>
      <c r="E13" s="5">
        <v>13850</v>
      </c>
      <c r="F13" s="7">
        <v>0.15936210971960438</v>
      </c>
      <c r="G13" s="5">
        <v>12000</v>
      </c>
      <c r="H13" s="7">
        <v>0.16081479496113643</v>
      </c>
      <c r="I13" s="5">
        <v>13850</v>
      </c>
      <c r="J13" s="7">
        <v>0.12963013574006735</v>
      </c>
      <c r="K13" s="5">
        <v>12000</v>
      </c>
      <c r="L13" s="7">
        <v>0.15550084229622912</v>
      </c>
      <c r="M13" s="5">
        <v>13850</v>
      </c>
      <c r="N13" s="7">
        <v>0.12102153711507724</v>
      </c>
      <c r="O13" s="5">
        <v>12000</v>
      </c>
      <c r="P13" s="7">
        <v>0.15168752370117558</v>
      </c>
      <c r="Q13" s="5">
        <v>13850</v>
      </c>
      <c r="R13" s="36">
        <v>0.11752981353746579</v>
      </c>
      <c r="S13" s="106"/>
    </row>
    <row r="14" spans="1:19" x14ac:dyDescent="0.3">
      <c r="A14" s="23" t="s">
        <v>14</v>
      </c>
      <c r="B14" s="3" t="s">
        <v>15</v>
      </c>
      <c r="C14" s="16">
        <v>815000</v>
      </c>
      <c r="D14" s="18">
        <f t="shared" si="0"/>
        <v>9.3904827745131918</v>
      </c>
      <c r="E14" s="5">
        <v>821700</v>
      </c>
      <c r="F14" s="7">
        <v>9.4547180907291644</v>
      </c>
      <c r="G14" s="5">
        <v>700000</v>
      </c>
      <c r="H14" s="7">
        <v>9.3808630393996246</v>
      </c>
      <c r="I14" s="5">
        <v>821700</v>
      </c>
      <c r="J14" s="7">
        <v>7.6907640821381467</v>
      </c>
      <c r="K14" s="5">
        <v>700000</v>
      </c>
      <c r="L14" s="7">
        <v>9.0708824672800308</v>
      </c>
      <c r="M14" s="5">
        <v>821700</v>
      </c>
      <c r="N14" s="7">
        <v>7.1800286676865683</v>
      </c>
      <c r="O14" s="5">
        <v>700000</v>
      </c>
      <c r="P14" s="7">
        <v>8.8484388825685745</v>
      </c>
      <c r="Q14" s="5">
        <v>821700</v>
      </c>
      <c r="R14" s="36">
        <v>6.9728698760819956</v>
      </c>
      <c r="S14" s="106"/>
    </row>
    <row r="15" spans="1:19" x14ac:dyDescent="0.3">
      <c r="A15" s="23" t="s">
        <v>16</v>
      </c>
      <c r="B15" s="3" t="s">
        <v>17</v>
      </c>
      <c r="C15" s="16">
        <v>320000</v>
      </c>
      <c r="D15" s="18">
        <f t="shared" si="0"/>
        <v>3.6870607212812536</v>
      </c>
      <c r="E15" s="5">
        <v>313930</v>
      </c>
      <c r="F15" s="7">
        <v>3.6121694660126642</v>
      </c>
      <c r="G15" s="5">
        <v>300000</v>
      </c>
      <c r="H15" s="7">
        <v>4.0203698740284111</v>
      </c>
      <c r="I15" s="5">
        <v>313930</v>
      </c>
      <c r="J15" s="7">
        <v>2.9382518781862337</v>
      </c>
      <c r="K15" s="5">
        <v>300000</v>
      </c>
      <c r="L15" s="7">
        <v>3.8875210574057273</v>
      </c>
      <c r="M15" s="5">
        <v>313930</v>
      </c>
      <c r="N15" s="7">
        <v>2.7431257145513501</v>
      </c>
      <c r="O15" s="5">
        <v>300000</v>
      </c>
      <c r="P15" s="7">
        <v>3.7921880925293894</v>
      </c>
      <c r="Q15" s="5">
        <v>313930</v>
      </c>
      <c r="R15" s="36">
        <v>2.6639808204921755</v>
      </c>
      <c r="S15" s="106"/>
    </row>
    <row r="16" spans="1:19" x14ac:dyDescent="0.3">
      <c r="A16" s="23" t="s">
        <v>18</v>
      </c>
      <c r="B16" s="3" t="s">
        <v>19</v>
      </c>
      <c r="C16" s="16">
        <v>22000</v>
      </c>
      <c r="D16" s="18">
        <f t="shared" si="0"/>
        <v>0.25348542458808615</v>
      </c>
      <c r="E16" s="5">
        <v>22319</v>
      </c>
      <c r="F16" s="7">
        <v>0.25680887558352705</v>
      </c>
      <c r="G16" s="5">
        <v>13000</v>
      </c>
      <c r="H16" s="7">
        <v>0.17421602787456447</v>
      </c>
      <c r="I16" s="5">
        <v>22319</v>
      </c>
      <c r="J16" s="7">
        <v>0.20889638986155687</v>
      </c>
      <c r="K16" s="5">
        <v>13000</v>
      </c>
      <c r="L16" s="7">
        <v>0.16845924582091487</v>
      </c>
      <c r="M16" s="5">
        <v>22319</v>
      </c>
      <c r="N16" s="7">
        <v>0.1950238041062389</v>
      </c>
      <c r="O16" s="5">
        <v>13000</v>
      </c>
      <c r="P16" s="7">
        <v>0.16432815067627354</v>
      </c>
      <c r="Q16" s="5">
        <v>22319</v>
      </c>
      <c r="R16" s="36">
        <v>0.18939696089116959</v>
      </c>
      <c r="S16" s="106"/>
    </row>
    <row r="17" spans="1:19" x14ac:dyDescent="0.3">
      <c r="A17" s="23" t="s">
        <v>20</v>
      </c>
      <c r="B17" s="3" t="s">
        <v>21</v>
      </c>
      <c r="C17" s="16">
        <v>525000</v>
      </c>
      <c r="D17" s="18">
        <f t="shared" si="0"/>
        <v>6.0490839958520564</v>
      </c>
      <c r="E17" s="5">
        <v>529494</v>
      </c>
      <c r="F17" s="7">
        <v>6.0925112580413145</v>
      </c>
      <c r="G17" s="5">
        <v>400000</v>
      </c>
      <c r="H17" s="7">
        <v>5.3604931653712145</v>
      </c>
      <c r="I17" s="5">
        <v>529494</v>
      </c>
      <c r="J17" s="7">
        <v>4.9558396457437697</v>
      </c>
      <c r="K17" s="5">
        <v>400000</v>
      </c>
      <c r="L17" s="7">
        <v>5.183361409874303</v>
      </c>
      <c r="M17" s="5">
        <v>529494</v>
      </c>
      <c r="N17" s="7">
        <v>4.6267276370549251</v>
      </c>
      <c r="O17" s="5">
        <v>400000</v>
      </c>
      <c r="P17" s="7">
        <v>5.0562507900391855</v>
      </c>
      <c r="Q17" s="5">
        <v>529494</v>
      </c>
      <c r="R17" s="36">
        <v>4.4932369017477916</v>
      </c>
      <c r="S17" s="106"/>
    </row>
    <row r="18" spans="1:19" x14ac:dyDescent="0.3">
      <c r="A18" s="23" t="s">
        <v>22</v>
      </c>
      <c r="B18" s="3" t="s">
        <v>23</v>
      </c>
      <c r="C18" s="16">
        <v>198000</v>
      </c>
      <c r="D18" s="18">
        <f t="shared" si="0"/>
        <v>2.2813688212927756</v>
      </c>
      <c r="E18" s="6">
        <v>196552</v>
      </c>
      <c r="F18" s="7">
        <v>2.2615842158561503</v>
      </c>
      <c r="G18" s="6" t="s">
        <v>30</v>
      </c>
      <c r="H18" s="9" t="s">
        <v>30</v>
      </c>
      <c r="I18" s="6">
        <v>393104</v>
      </c>
      <c r="J18" s="9">
        <v>3.6792869949432081</v>
      </c>
      <c r="K18" s="6" t="s">
        <v>30</v>
      </c>
      <c r="L18" s="9" t="s">
        <v>30</v>
      </c>
      <c r="M18" s="5">
        <v>393104</v>
      </c>
      <c r="N18" s="9">
        <v>3.4349494820278217</v>
      </c>
      <c r="O18" s="6" t="s">
        <v>30</v>
      </c>
      <c r="P18" s="9" t="s">
        <v>30</v>
      </c>
      <c r="Q18" s="6">
        <v>393104</v>
      </c>
      <c r="R18" s="107">
        <v>3.3358440303849783</v>
      </c>
      <c r="S18" s="106"/>
    </row>
    <row r="19" spans="1:19" x14ac:dyDescent="0.3">
      <c r="A19" s="23" t="s">
        <v>24</v>
      </c>
      <c r="B19" s="3" t="s">
        <v>25</v>
      </c>
      <c r="C19" s="16">
        <v>0</v>
      </c>
      <c r="D19" s="18">
        <f t="shared" si="0"/>
        <v>0</v>
      </c>
      <c r="E19" s="6">
        <v>0</v>
      </c>
      <c r="F19" s="7">
        <v>0</v>
      </c>
      <c r="G19" s="6" t="s">
        <v>30</v>
      </c>
      <c r="H19" s="10" t="s">
        <v>30</v>
      </c>
      <c r="I19" s="6">
        <v>1068632</v>
      </c>
      <c r="J19" s="103">
        <v>10.001943048099612</v>
      </c>
      <c r="K19" s="6" t="s">
        <v>30</v>
      </c>
      <c r="L19" s="10" t="s">
        <v>30</v>
      </c>
      <c r="M19" s="5">
        <v>1068632</v>
      </c>
      <c r="N19" s="9">
        <v>9.3377247112172732</v>
      </c>
      <c r="O19" s="6" t="s">
        <v>30</v>
      </c>
      <c r="P19" s="10" t="s">
        <v>30</v>
      </c>
      <c r="Q19" s="6">
        <v>1068632</v>
      </c>
      <c r="R19" s="107">
        <v>9.068311891708964</v>
      </c>
      <c r="S19" s="106"/>
    </row>
    <row r="20" spans="1:19" ht="15" thickBot="1" x14ac:dyDescent="0.35">
      <c r="A20" s="27"/>
      <c r="B20" s="28" t="s">
        <v>26</v>
      </c>
      <c r="C20" s="45">
        <f>SUM(C9:C19)</f>
        <v>8679000</v>
      </c>
      <c r="D20" s="31">
        <v>99.999999999999986</v>
      </c>
      <c r="E20" s="45">
        <f>SUM(E9:E19)</f>
        <v>8690899</v>
      </c>
      <c r="F20" s="31">
        <v>99.999999999999986</v>
      </c>
      <c r="G20" s="45">
        <v>7462000</v>
      </c>
      <c r="H20" s="31">
        <v>99.999999999999986</v>
      </c>
      <c r="I20" s="45">
        <f>SUM(I9:I19)</f>
        <v>10684244</v>
      </c>
      <c r="J20" s="31">
        <v>100</v>
      </c>
      <c r="K20" s="45">
        <v>7717000</v>
      </c>
      <c r="L20" s="31">
        <v>99.999999999999986</v>
      </c>
      <c r="M20" s="45">
        <v>11444244</v>
      </c>
      <c r="N20" s="31">
        <v>100.00000000000001</v>
      </c>
      <c r="O20" s="45">
        <v>7911000</v>
      </c>
      <c r="P20" s="31">
        <v>99.999999999999972</v>
      </c>
      <c r="Q20" s="45">
        <v>11784244</v>
      </c>
      <c r="R20" s="38">
        <f>SUM(R9:R19)</f>
        <v>99.999999999999986</v>
      </c>
    </row>
    <row r="21" spans="1:19" ht="19.2" customHeight="1" x14ac:dyDescent="0.3"/>
    <row r="22" spans="1:19" ht="18" x14ac:dyDescent="0.35">
      <c r="B22" s="1" t="s">
        <v>33</v>
      </c>
      <c r="C22" s="1"/>
      <c r="D22" s="1"/>
    </row>
    <row r="23" spans="1:19" ht="15" thickBot="1" x14ac:dyDescent="0.35"/>
    <row r="24" spans="1:19" ht="28.8" x14ac:dyDescent="0.3">
      <c r="A24" s="108" t="s">
        <v>2</v>
      </c>
      <c r="B24" s="109" t="s">
        <v>34</v>
      </c>
      <c r="C24" s="29" t="s">
        <v>177</v>
      </c>
      <c r="D24" s="29" t="s">
        <v>28</v>
      </c>
      <c r="E24" s="29" t="s">
        <v>27</v>
      </c>
      <c r="F24" s="29" t="s">
        <v>28</v>
      </c>
      <c r="G24" s="33" t="s">
        <v>29</v>
      </c>
      <c r="H24" s="34" t="s">
        <v>28</v>
      </c>
      <c r="I24" s="29" t="s">
        <v>186</v>
      </c>
      <c r="J24" s="29" t="s">
        <v>28</v>
      </c>
      <c r="K24" s="112" t="s">
        <v>31</v>
      </c>
      <c r="L24" s="29" t="s">
        <v>28</v>
      </c>
      <c r="M24" s="29" t="s">
        <v>189</v>
      </c>
      <c r="N24" s="29" t="s">
        <v>28</v>
      </c>
      <c r="O24" s="112" t="s">
        <v>32</v>
      </c>
      <c r="P24" s="29" t="s">
        <v>28</v>
      </c>
      <c r="Q24" s="29" t="s">
        <v>190</v>
      </c>
      <c r="R24" s="35" t="s">
        <v>28</v>
      </c>
    </row>
    <row r="25" spans="1:19" x14ac:dyDescent="0.3">
      <c r="A25" s="23" t="s">
        <v>4</v>
      </c>
      <c r="B25" s="3" t="s">
        <v>35</v>
      </c>
      <c r="C25" s="16">
        <v>1085000</v>
      </c>
      <c r="D25" s="3">
        <v>22.63</v>
      </c>
      <c r="E25" s="16">
        <v>1090815</v>
      </c>
      <c r="F25" s="18">
        <v>22.659411378573981</v>
      </c>
      <c r="G25" s="5">
        <v>1020000</v>
      </c>
      <c r="H25" s="7">
        <v>23.314285714285717</v>
      </c>
      <c r="I25" s="11">
        <v>1250000</v>
      </c>
      <c r="J25" s="12">
        <f>I25/$I$33*100</f>
        <v>22.473930240920531</v>
      </c>
      <c r="K25" s="11">
        <v>1080000</v>
      </c>
      <c r="L25" s="12">
        <v>23.632385120350111</v>
      </c>
      <c r="M25" s="11">
        <v>1280000</v>
      </c>
      <c r="N25" s="12">
        <f>M25/$M$33*100</f>
        <v>22.195248829547428</v>
      </c>
      <c r="O25" s="11">
        <v>1130000</v>
      </c>
      <c r="P25" s="12">
        <v>23.590814196242171</v>
      </c>
      <c r="Q25" s="11">
        <v>1310000</v>
      </c>
      <c r="R25" s="36">
        <f>Q25/$Q$33*100</f>
        <v>22.158322056833558</v>
      </c>
      <c r="S25" s="106"/>
    </row>
    <row r="26" spans="1:19" x14ac:dyDescent="0.3">
      <c r="A26" s="23" t="s">
        <v>6</v>
      </c>
      <c r="B26" s="15" t="s">
        <v>36</v>
      </c>
      <c r="C26" s="17">
        <v>150000</v>
      </c>
      <c r="D26" s="15">
        <v>3.13</v>
      </c>
      <c r="E26" s="16">
        <v>149771</v>
      </c>
      <c r="F26" s="18">
        <v>3.1111808157940657</v>
      </c>
      <c r="G26" s="19">
        <v>0</v>
      </c>
      <c r="H26" s="7">
        <v>0</v>
      </c>
      <c r="I26" s="5">
        <v>0</v>
      </c>
      <c r="J26" s="12">
        <f t="shared" ref="J26:J32" si="1">I26/$I$33*100</f>
        <v>0</v>
      </c>
      <c r="K26" s="19">
        <v>0</v>
      </c>
      <c r="L26" s="7">
        <v>0</v>
      </c>
      <c r="M26" s="5">
        <v>0</v>
      </c>
      <c r="N26" s="12">
        <f t="shared" ref="N26:N32" si="2">M26/$M$33*100</f>
        <v>0</v>
      </c>
      <c r="O26" s="19">
        <v>0</v>
      </c>
      <c r="P26" s="7">
        <v>0</v>
      </c>
      <c r="Q26" s="5">
        <v>0</v>
      </c>
      <c r="R26" s="36">
        <f t="shared" ref="R26:R32" si="3">Q26/$Q$33*100</f>
        <v>0</v>
      </c>
      <c r="S26" s="106"/>
    </row>
    <row r="27" spans="1:19" x14ac:dyDescent="0.3">
      <c r="A27" s="23" t="s">
        <v>8</v>
      </c>
      <c r="B27" s="3" t="s">
        <v>37</v>
      </c>
      <c r="C27" s="16">
        <v>73000</v>
      </c>
      <c r="D27" s="3">
        <v>1.52</v>
      </c>
      <c r="E27" s="16">
        <v>73687</v>
      </c>
      <c r="F27" s="18">
        <v>1.5306940647616516</v>
      </c>
      <c r="G27" s="5">
        <v>70000</v>
      </c>
      <c r="H27" s="7">
        <v>1.6</v>
      </c>
      <c r="I27" s="5">
        <v>80000</v>
      </c>
      <c r="J27" s="12">
        <f t="shared" si="1"/>
        <v>1.4383315354189141</v>
      </c>
      <c r="K27" s="5">
        <v>75000</v>
      </c>
      <c r="L27" s="7">
        <v>1.6411378555798686</v>
      </c>
      <c r="M27" s="5">
        <v>80000</v>
      </c>
      <c r="N27" s="12">
        <f t="shared" si="2"/>
        <v>1.3872030518467142</v>
      </c>
      <c r="O27" s="5">
        <v>75000</v>
      </c>
      <c r="P27" s="7">
        <v>1.5657620041753653</v>
      </c>
      <c r="Q27" s="5">
        <v>80000</v>
      </c>
      <c r="R27" s="36">
        <f t="shared" si="3"/>
        <v>1.3531799729364005</v>
      </c>
      <c r="S27" s="106"/>
    </row>
    <row r="28" spans="1:19" x14ac:dyDescent="0.3">
      <c r="A28" s="23" t="s">
        <v>10</v>
      </c>
      <c r="B28" s="15" t="s">
        <v>38</v>
      </c>
      <c r="C28" s="17">
        <v>3050000</v>
      </c>
      <c r="D28" s="15">
        <v>63.62</v>
      </c>
      <c r="E28" s="16">
        <v>3060274</v>
      </c>
      <c r="F28" s="18">
        <v>63.570823189224669</v>
      </c>
      <c r="G28" s="5">
        <v>3030000</v>
      </c>
      <c r="H28" s="7">
        <v>69.257142857142867</v>
      </c>
      <c r="I28" s="5">
        <v>3920000</v>
      </c>
      <c r="J28" s="12">
        <f t="shared" si="1"/>
        <v>70.478245235526799</v>
      </c>
      <c r="K28" s="5">
        <v>3150000</v>
      </c>
      <c r="L28" s="7">
        <v>68.927789934354493</v>
      </c>
      <c r="M28" s="5">
        <v>4090000</v>
      </c>
      <c r="N28" s="12">
        <f t="shared" si="2"/>
        <v>70.920756025663252</v>
      </c>
      <c r="O28" s="5">
        <v>3310000</v>
      </c>
      <c r="P28" s="7">
        <v>69.102296450939463</v>
      </c>
      <c r="Q28" s="5">
        <v>4200000</v>
      </c>
      <c r="R28" s="36">
        <f t="shared" si="3"/>
        <v>71.04194857916103</v>
      </c>
      <c r="S28" s="106"/>
    </row>
    <row r="29" spans="1:19" x14ac:dyDescent="0.3">
      <c r="A29" s="23" t="s">
        <v>12</v>
      </c>
      <c r="B29" s="3" t="s">
        <v>39</v>
      </c>
      <c r="C29" s="16">
        <v>970</v>
      </c>
      <c r="D29" s="3">
        <v>0.02</v>
      </c>
      <c r="E29" s="16">
        <v>986</v>
      </c>
      <c r="F29" s="18">
        <v>2.0482097898611537E-2</v>
      </c>
      <c r="G29" s="5">
        <v>5000</v>
      </c>
      <c r="H29" s="7">
        <v>0.1142857142857143</v>
      </c>
      <c r="I29" s="5">
        <v>1000</v>
      </c>
      <c r="J29" s="12">
        <f t="shared" si="1"/>
        <v>1.7979144192736426E-2</v>
      </c>
      <c r="K29" s="5">
        <v>5000</v>
      </c>
      <c r="L29" s="7">
        <v>0.10940919037199125</v>
      </c>
      <c r="M29" s="5">
        <v>1000</v>
      </c>
      <c r="N29" s="12">
        <f t="shared" si="2"/>
        <v>1.7340038148083926E-2</v>
      </c>
      <c r="O29" s="5">
        <v>5000</v>
      </c>
      <c r="P29" s="7">
        <v>0.10438413361169101</v>
      </c>
      <c r="Q29" s="5">
        <v>1000</v>
      </c>
      <c r="R29" s="36">
        <f t="shared" si="3"/>
        <v>1.6914749661705007E-2</v>
      </c>
      <c r="S29" s="106"/>
    </row>
    <row r="30" spans="1:19" x14ac:dyDescent="0.3">
      <c r="A30" s="23" t="s">
        <v>14</v>
      </c>
      <c r="B30" s="3" t="s">
        <v>181</v>
      </c>
      <c r="C30" s="16">
        <v>260000</v>
      </c>
      <c r="D30" s="3">
        <v>5.42</v>
      </c>
      <c r="E30" s="16">
        <v>259400</v>
      </c>
      <c r="F30" s="18">
        <v>5.3884951266732584</v>
      </c>
      <c r="G30" s="5">
        <v>250000</v>
      </c>
      <c r="H30" s="7">
        <v>5.7142857142857144</v>
      </c>
      <c r="I30" s="5">
        <v>300000</v>
      </c>
      <c r="J30" s="12">
        <f t="shared" si="1"/>
        <v>5.3937432578209279</v>
      </c>
      <c r="K30" s="5">
        <v>260000</v>
      </c>
      <c r="L30" s="7">
        <v>5.6892778993435451</v>
      </c>
      <c r="M30" s="5">
        <v>305000</v>
      </c>
      <c r="N30" s="12">
        <f t="shared" si="2"/>
        <v>5.2887116351655976</v>
      </c>
      <c r="O30" s="5">
        <v>270000</v>
      </c>
      <c r="P30" s="7">
        <v>5.6367432150313155</v>
      </c>
      <c r="Q30" s="5">
        <v>310000</v>
      </c>
      <c r="R30" s="36">
        <f t="shared" si="3"/>
        <v>5.2435723951285516</v>
      </c>
      <c r="S30" s="106"/>
    </row>
    <row r="31" spans="1:19" x14ac:dyDescent="0.3">
      <c r="A31" s="23" t="s">
        <v>16</v>
      </c>
      <c r="B31" s="15" t="s">
        <v>40</v>
      </c>
      <c r="C31" s="17">
        <v>125000</v>
      </c>
      <c r="D31" s="15">
        <v>2.61</v>
      </c>
      <c r="E31" s="17">
        <v>125102</v>
      </c>
      <c r="F31" s="18">
        <v>2.5987336828723131</v>
      </c>
      <c r="G31" s="5">
        <v>0</v>
      </c>
      <c r="H31" s="7">
        <v>0</v>
      </c>
      <c r="I31" s="5">
        <v>11000</v>
      </c>
      <c r="J31" s="12">
        <f t="shared" si="1"/>
        <v>0.19777058612010071</v>
      </c>
      <c r="K31" s="5">
        <v>0</v>
      </c>
      <c r="L31" s="7">
        <v>0</v>
      </c>
      <c r="M31" s="5">
        <v>11000</v>
      </c>
      <c r="N31" s="12">
        <f t="shared" si="2"/>
        <v>0.19074041962892319</v>
      </c>
      <c r="O31" s="5">
        <v>0</v>
      </c>
      <c r="P31" s="7">
        <v>0</v>
      </c>
      <c r="Q31" s="5">
        <v>11000</v>
      </c>
      <c r="R31" s="36">
        <f t="shared" si="3"/>
        <v>0.18606224627875509</v>
      </c>
      <c r="S31" s="106"/>
    </row>
    <row r="32" spans="1:19" x14ac:dyDescent="0.3">
      <c r="A32" s="23" t="s">
        <v>18</v>
      </c>
      <c r="B32" s="15" t="s">
        <v>41</v>
      </c>
      <c r="C32" s="17">
        <v>50000</v>
      </c>
      <c r="D32" s="15">
        <v>1.04</v>
      </c>
      <c r="E32" s="17">
        <v>53925</v>
      </c>
      <c r="F32" s="18">
        <v>1.1201796442014476</v>
      </c>
      <c r="G32" s="5">
        <v>0</v>
      </c>
      <c r="H32" s="7">
        <v>0</v>
      </c>
      <c r="I32" s="7">
        <v>0</v>
      </c>
      <c r="J32" s="12">
        <f t="shared" si="1"/>
        <v>0</v>
      </c>
      <c r="K32" s="5">
        <v>0</v>
      </c>
      <c r="L32" s="7">
        <v>0</v>
      </c>
      <c r="M32" s="5">
        <v>0</v>
      </c>
      <c r="N32" s="12">
        <f t="shared" si="2"/>
        <v>0</v>
      </c>
      <c r="O32" s="5">
        <v>0</v>
      </c>
      <c r="P32" s="7">
        <v>0</v>
      </c>
      <c r="Q32" s="5">
        <v>0</v>
      </c>
      <c r="R32" s="36">
        <f t="shared" si="3"/>
        <v>0</v>
      </c>
      <c r="S32" s="106"/>
    </row>
    <row r="33" spans="1:19" ht="15" thickBot="1" x14ac:dyDescent="0.35">
      <c r="A33" s="44"/>
      <c r="B33" s="110" t="s">
        <v>26</v>
      </c>
      <c r="C33" s="111">
        <f>SUM(C25:C32)</f>
        <v>4793970</v>
      </c>
      <c r="D33" s="101">
        <v>100</v>
      </c>
      <c r="E33" s="45">
        <v>4813960</v>
      </c>
      <c r="F33" s="31">
        <v>99.999999999999986</v>
      </c>
      <c r="G33" s="45">
        <v>4375000</v>
      </c>
      <c r="H33" s="31">
        <v>100</v>
      </c>
      <c r="I33" s="45">
        <v>5562000</v>
      </c>
      <c r="J33" s="31">
        <v>99.999999999999986</v>
      </c>
      <c r="K33" s="45">
        <v>4570000</v>
      </c>
      <c r="L33" s="31">
        <v>100.00000000000001</v>
      </c>
      <c r="M33" s="45">
        <v>5767000</v>
      </c>
      <c r="N33" s="31">
        <v>100</v>
      </c>
      <c r="O33" s="45">
        <v>4790000</v>
      </c>
      <c r="P33" s="31">
        <v>100</v>
      </c>
      <c r="Q33" s="31">
        <v>5912000</v>
      </c>
      <c r="R33" s="38">
        <v>100</v>
      </c>
    </row>
    <row r="35" spans="1:19" ht="18" x14ac:dyDescent="0.35">
      <c r="A35" s="20"/>
      <c r="B35" s="1" t="s">
        <v>42</v>
      </c>
      <c r="C35" s="1"/>
      <c r="D35" s="1"/>
    </row>
    <row r="36" spans="1:19" ht="18.600000000000001" thickBot="1" x14ac:dyDescent="0.4">
      <c r="A36" s="20"/>
      <c r="B36" s="1"/>
      <c r="C36" s="1"/>
      <c r="D36" s="1"/>
    </row>
    <row r="37" spans="1:19" ht="28.8" x14ac:dyDescent="0.3">
      <c r="A37" s="21" t="s">
        <v>2</v>
      </c>
      <c r="B37" s="22" t="s">
        <v>34</v>
      </c>
      <c r="C37" s="29" t="s">
        <v>177</v>
      </c>
      <c r="D37" s="29" t="s">
        <v>28</v>
      </c>
      <c r="E37" s="29" t="s">
        <v>27</v>
      </c>
      <c r="F37" s="29" t="s">
        <v>28</v>
      </c>
      <c r="G37" s="33" t="s">
        <v>29</v>
      </c>
      <c r="H37" s="34" t="s">
        <v>28</v>
      </c>
      <c r="I37" s="29" t="s">
        <v>186</v>
      </c>
      <c r="J37" s="29" t="s">
        <v>28</v>
      </c>
      <c r="K37" s="112" t="s">
        <v>31</v>
      </c>
      <c r="L37" s="29" t="s">
        <v>28</v>
      </c>
      <c r="M37" s="29" t="s">
        <v>189</v>
      </c>
      <c r="N37" s="29" t="s">
        <v>28</v>
      </c>
      <c r="O37" s="112" t="s">
        <v>32</v>
      </c>
      <c r="P37" s="29" t="s">
        <v>28</v>
      </c>
      <c r="Q37" s="29" t="s">
        <v>190</v>
      </c>
      <c r="R37" s="113" t="s">
        <v>28</v>
      </c>
    </row>
    <row r="38" spans="1:19" x14ac:dyDescent="0.3">
      <c r="A38" s="23" t="s">
        <v>4</v>
      </c>
      <c r="B38" s="3" t="s">
        <v>35</v>
      </c>
      <c r="C38" s="18">
        <v>1356250</v>
      </c>
      <c r="D38" s="3">
        <v>26.21</v>
      </c>
      <c r="E38" s="7">
        <v>1363643.83</v>
      </c>
      <c r="F38" s="7">
        <v>26.249355938391922</v>
      </c>
      <c r="G38" s="7">
        <v>1275000</v>
      </c>
      <c r="H38" s="7">
        <v>26.22000123388241</v>
      </c>
      <c r="I38" s="18">
        <v>1639500</v>
      </c>
      <c r="J38" s="7">
        <f t="shared" ref="J38:J45" si="4">I38/$I$46*100</f>
        <v>25.314344872629242</v>
      </c>
      <c r="K38" s="7">
        <v>1350000</v>
      </c>
      <c r="L38" s="7">
        <v>26.563560697736193</v>
      </c>
      <c r="M38" s="18">
        <v>1779199.9999999998</v>
      </c>
      <c r="N38" s="7">
        <f>M38/$M$46*100</f>
        <v>25.029718570413667</v>
      </c>
      <c r="O38" s="7">
        <v>1412500</v>
      </c>
      <c r="P38" s="7">
        <v>26.518102711886684</v>
      </c>
      <c r="Q38" s="18">
        <v>1820899.9999999998</v>
      </c>
      <c r="R38" s="36">
        <f>Q38/$Q$46*100</f>
        <v>24.988678313137271</v>
      </c>
      <c r="S38" s="106"/>
    </row>
    <row r="39" spans="1:19" x14ac:dyDescent="0.3">
      <c r="A39" s="23" t="s">
        <v>6</v>
      </c>
      <c r="B39" s="15" t="s">
        <v>36</v>
      </c>
      <c r="C39" s="49">
        <v>160500</v>
      </c>
      <c r="D39" s="15">
        <v>3.1</v>
      </c>
      <c r="E39" s="7">
        <v>160254.97</v>
      </c>
      <c r="F39" s="7">
        <v>3.0848155917856634</v>
      </c>
      <c r="G39" s="30">
        <v>0</v>
      </c>
      <c r="H39" s="7">
        <v>0</v>
      </c>
      <c r="I39" s="18">
        <v>0</v>
      </c>
      <c r="J39" s="7">
        <f t="shared" si="4"/>
        <v>0</v>
      </c>
      <c r="K39" s="30">
        <v>0</v>
      </c>
      <c r="L39" s="7">
        <v>0</v>
      </c>
      <c r="M39" s="18">
        <v>0</v>
      </c>
      <c r="N39" s="7">
        <f t="shared" ref="N39:N45" si="5">M39/$M$46*100</f>
        <v>0</v>
      </c>
      <c r="O39" s="30">
        <v>0</v>
      </c>
      <c r="P39" s="7">
        <v>0</v>
      </c>
      <c r="Q39" s="18">
        <v>0</v>
      </c>
      <c r="R39" s="36">
        <f t="shared" ref="R39:R45" si="6">Q39/$Q$46*100</f>
        <v>0</v>
      </c>
      <c r="S39" s="106"/>
    </row>
    <row r="40" spans="1:19" x14ac:dyDescent="0.3">
      <c r="A40" s="23" t="s">
        <v>8</v>
      </c>
      <c r="B40" s="3" t="s">
        <v>43</v>
      </c>
      <c r="C40" s="18">
        <v>78110</v>
      </c>
      <c r="D40" s="3">
        <v>1.51</v>
      </c>
      <c r="E40" s="7">
        <v>79227.94</v>
      </c>
      <c r="F40" s="7">
        <v>1.5250920743179388</v>
      </c>
      <c r="G40" s="7">
        <v>74900</v>
      </c>
      <c r="H40" s="7">
        <v>1.5402965430727784</v>
      </c>
      <c r="I40" s="18">
        <v>89200</v>
      </c>
      <c r="J40" s="7">
        <f t="shared" si="4"/>
        <v>1.3772732922467388</v>
      </c>
      <c r="K40" s="7">
        <v>80250</v>
      </c>
      <c r="L40" s="7">
        <v>1.5790561081432071</v>
      </c>
      <c r="M40" s="18">
        <v>95200</v>
      </c>
      <c r="N40" s="7">
        <f t="shared" si="5"/>
        <v>1.339270013434904</v>
      </c>
      <c r="O40" s="7">
        <v>80250</v>
      </c>
      <c r="P40" s="7">
        <v>1.5066037115956858</v>
      </c>
      <c r="Q40" s="18">
        <v>95200</v>
      </c>
      <c r="R40" s="36">
        <f t="shared" si="6"/>
        <v>1.3064540476745941</v>
      </c>
      <c r="S40" s="106"/>
    </row>
    <row r="41" spans="1:19" x14ac:dyDescent="0.3">
      <c r="A41" s="23" t="s">
        <v>10</v>
      </c>
      <c r="B41" s="15" t="s">
        <v>38</v>
      </c>
      <c r="C41" s="49">
        <v>3263500</v>
      </c>
      <c r="D41" s="15">
        <v>63.07</v>
      </c>
      <c r="E41" s="7">
        <v>3274502.39</v>
      </c>
      <c r="F41" s="7">
        <v>63.032279298491765</v>
      </c>
      <c r="G41" s="7">
        <v>3242100</v>
      </c>
      <c r="H41" s="7">
        <v>66.672836078721701</v>
      </c>
      <c r="I41" s="18">
        <v>4406200</v>
      </c>
      <c r="J41" s="7">
        <f t="shared" si="4"/>
        <v>68.032977357596195</v>
      </c>
      <c r="K41" s="7">
        <v>3370500</v>
      </c>
      <c r="L41" s="7">
        <v>66.320356542014707</v>
      </c>
      <c r="M41" s="18">
        <v>4867100</v>
      </c>
      <c r="N41" s="7">
        <f t="shared" si="5"/>
        <v>68.470179436859468</v>
      </c>
      <c r="O41" s="7">
        <v>3541700</v>
      </c>
      <c r="P41" s="7">
        <v>66.491443805089602</v>
      </c>
      <c r="Q41" s="18">
        <v>4998000</v>
      </c>
      <c r="R41" s="36">
        <f t="shared" si="6"/>
        <v>68.588837502916192</v>
      </c>
      <c r="S41" s="106"/>
    </row>
    <row r="42" spans="1:19" x14ac:dyDescent="0.3">
      <c r="A42" s="23" t="s">
        <v>12</v>
      </c>
      <c r="B42" s="3" t="s">
        <v>44</v>
      </c>
      <c r="C42" s="18">
        <v>620.79999999999995</v>
      </c>
      <c r="D42" s="3">
        <v>0.01</v>
      </c>
      <c r="E42" s="7">
        <v>633.47</v>
      </c>
      <c r="F42" s="7">
        <v>1.2193931538775142E-2</v>
      </c>
      <c r="G42" s="7">
        <v>3200</v>
      </c>
      <c r="H42" s="7">
        <v>6.5807061920332324E-2</v>
      </c>
      <c r="I42" s="18">
        <v>675</v>
      </c>
      <c r="J42" s="7">
        <f t="shared" si="4"/>
        <v>1.0422191393122743E-2</v>
      </c>
      <c r="K42" s="7">
        <v>3200</v>
      </c>
      <c r="L42" s="7">
        <v>6.2965477209448756E-2</v>
      </c>
      <c r="M42" s="18">
        <v>710</v>
      </c>
      <c r="N42" s="7">
        <f t="shared" si="5"/>
        <v>9.9882532514577928E-3</v>
      </c>
      <c r="O42" s="7">
        <v>3200</v>
      </c>
      <c r="P42" s="7">
        <v>6.0076409683566291E-2</v>
      </c>
      <c r="Q42" s="18">
        <v>710</v>
      </c>
      <c r="R42" s="36">
        <f t="shared" si="6"/>
        <v>9.7435123303462375E-3</v>
      </c>
      <c r="S42" s="106"/>
    </row>
    <row r="43" spans="1:19" x14ac:dyDescent="0.3">
      <c r="A43" s="23" t="s">
        <v>14</v>
      </c>
      <c r="B43" s="3" t="s">
        <v>181</v>
      </c>
      <c r="C43" s="18">
        <v>278200</v>
      </c>
      <c r="D43" s="3">
        <v>5.38</v>
      </c>
      <c r="E43" s="7">
        <v>277745.84999999998</v>
      </c>
      <c r="F43" s="7">
        <v>5.3464471562645581</v>
      </c>
      <c r="G43" s="7">
        <v>267500</v>
      </c>
      <c r="H43" s="7">
        <v>5.5010590824027803</v>
      </c>
      <c r="I43" s="18">
        <v>337800</v>
      </c>
      <c r="J43" s="7">
        <f t="shared" si="4"/>
        <v>5.2157277816249819</v>
      </c>
      <c r="K43" s="7">
        <v>278200</v>
      </c>
      <c r="L43" s="7">
        <v>5.4740611748964509</v>
      </c>
      <c r="M43" s="18">
        <v>362950</v>
      </c>
      <c r="N43" s="7">
        <f t="shared" si="5"/>
        <v>5.1059669262205718</v>
      </c>
      <c r="O43" s="7">
        <v>288900</v>
      </c>
      <c r="P43" s="7">
        <v>5.4237733617444688</v>
      </c>
      <c r="Q43" s="18">
        <v>368900</v>
      </c>
      <c r="R43" s="36">
        <f t="shared" si="6"/>
        <v>5.0625094347390522</v>
      </c>
      <c r="S43" s="106"/>
    </row>
    <row r="44" spans="1:19" x14ac:dyDescent="0.3">
      <c r="A44" s="25" t="s">
        <v>16</v>
      </c>
      <c r="B44" s="15" t="s">
        <v>45</v>
      </c>
      <c r="C44" s="49">
        <v>21912.5</v>
      </c>
      <c r="D44" s="15">
        <v>0.42</v>
      </c>
      <c r="E44" s="30">
        <v>22133.439999999999</v>
      </c>
      <c r="F44" s="7">
        <v>0.42605593331584329</v>
      </c>
      <c r="G44" s="7">
        <v>0</v>
      </c>
      <c r="H44" s="7">
        <v>0</v>
      </c>
      <c r="I44" s="18">
        <v>3190</v>
      </c>
      <c r="J44" s="7">
        <f t="shared" si="4"/>
        <v>4.9254504509720812E-2</v>
      </c>
      <c r="K44" s="7">
        <v>0</v>
      </c>
      <c r="L44" s="7">
        <v>0</v>
      </c>
      <c r="M44" s="18">
        <v>3190</v>
      </c>
      <c r="N44" s="7">
        <f t="shared" si="5"/>
        <v>4.4876799819930084E-2</v>
      </c>
      <c r="O44" s="7">
        <v>0</v>
      </c>
      <c r="P44" s="7">
        <v>0</v>
      </c>
      <c r="Q44" s="18">
        <v>3190</v>
      </c>
      <c r="R44" s="36">
        <f t="shared" si="6"/>
        <v>4.3777189202541547E-2</v>
      </c>
      <c r="S44" s="106"/>
    </row>
    <row r="45" spans="1:19" x14ac:dyDescent="0.3">
      <c r="A45" s="25" t="s">
        <v>18</v>
      </c>
      <c r="B45" s="15" t="s">
        <v>46</v>
      </c>
      <c r="C45" s="49">
        <v>15595</v>
      </c>
      <c r="D45" s="47">
        <v>0.3</v>
      </c>
      <c r="E45" s="30">
        <v>16819.21</v>
      </c>
      <c r="F45" s="7">
        <v>0.32376007589354228</v>
      </c>
      <c r="G45" s="7">
        <v>0</v>
      </c>
      <c r="H45" s="7">
        <v>0</v>
      </c>
      <c r="I45" s="18">
        <v>0</v>
      </c>
      <c r="J45" s="7">
        <f t="shared" si="4"/>
        <v>0</v>
      </c>
      <c r="K45" s="7">
        <v>0</v>
      </c>
      <c r="L45" s="7">
        <v>0</v>
      </c>
      <c r="M45" s="18">
        <v>0</v>
      </c>
      <c r="N45" s="7">
        <f t="shared" si="5"/>
        <v>0</v>
      </c>
      <c r="O45" s="7">
        <v>0</v>
      </c>
      <c r="P45" s="7">
        <v>0</v>
      </c>
      <c r="Q45" s="18">
        <v>0</v>
      </c>
      <c r="R45" s="36">
        <f t="shared" si="6"/>
        <v>0</v>
      </c>
      <c r="S45" s="106"/>
    </row>
    <row r="46" spans="1:19" x14ac:dyDescent="0.3">
      <c r="A46" s="26"/>
      <c r="B46" s="4" t="s">
        <v>47</v>
      </c>
      <c r="C46" s="8">
        <v>5174688.3</v>
      </c>
      <c r="D46" s="8">
        <v>100</v>
      </c>
      <c r="E46" s="8">
        <f>SUM(E38:E45)</f>
        <v>5194961.0999999996</v>
      </c>
      <c r="F46" s="8">
        <v>100</v>
      </c>
      <c r="G46" s="8">
        <v>4862700</v>
      </c>
      <c r="H46" s="8">
        <v>100</v>
      </c>
      <c r="I46" s="8">
        <f>SUM(I38:I45)</f>
        <v>6476565</v>
      </c>
      <c r="J46" s="8">
        <v>100.00000000000001</v>
      </c>
      <c r="K46" s="8">
        <v>5082150</v>
      </c>
      <c r="L46" s="8">
        <v>100</v>
      </c>
      <c r="M46" s="8">
        <f>SUM(M38:M45)</f>
        <v>7108350</v>
      </c>
      <c r="N46" s="8">
        <v>100</v>
      </c>
      <c r="O46" s="8">
        <v>5326550</v>
      </c>
      <c r="P46" s="8">
        <v>100</v>
      </c>
      <c r="Q46" s="8">
        <f>SUM(Q38:Q45)</f>
        <v>7286900</v>
      </c>
      <c r="R46" s="37">
        <v>100.00000000000001</v>
      </c>
    </row>
    <row r="47" spans="1:19" x14ac:dyDescent="0.3">
      <c r="A47" s="24" t="s">
        <v>20</v>
      </c>
      <c r="B47" s="15" t="s">
        <v>48</v>
      </c>
      <c r="C47" s="49">
        <v>2240304.12</v>
      </c>
      <c r="D47" s="15"/>
      <c r="E47" s="18">
        <v>2241175.86</v>
      </c>
      <c r="F47" s="32"/>
      <c r="G47" s="7">
        <v>2439600</v>
      </c>
      <c r="H47" s="7"/>
      <c r="I47" s="12">
        <v>2713651.84</v>
      </c>
      <c r="J47" s="7"/>
      <c r="K47" s="7">
        <v>2562864</v>
      </c>
      <c r="L47" s="7"/>
      <c r="M47" s="18">
        <v>3033424.8</v>
      </c>
      <c r="N47" s="7"/>
      <c r="O47" s="7">
        <v>2624496</v>
      </c>
      <c r="P47" s="7"/>
      <c r="Q47" s="18">
        <v>3106168.8</v>
      </c>
      <c r="R47" s="36"/>
    </row>
    <row r="48" spans="1:19" ht="15" thickBot="1" x14ac:dyDescent="0.35">
      <c r="A48" s="27"/>
      <c r="B48" s="28" t="s">
        <v>49</v>
      </c>
      <c r="C48" s="31">
        <v>7414992.4199999999</v>
      </c>
      <c r="D48" s="28"/>
      <c r="E48" s="31">
        <f>E46+E47</f>
        <v>7436136.959999999</v>
      </c>
      <c r="F48" s="31"/>
      <c r="G48" s="31">
        <v>7302300</v>
      </c>
      <c r="H48" s="31"/>
      <c r="I48" s="31">
        <f>I46+I47</f>
        <v>9190216.8399999999</v>
      </c>
      <c r="J48" s="31"/>
      <c r="K48" s="31">
        <v>7645014</v>
      </c>
      <c r="L48" s="31"/>
      <c r="M48" s="31">
        <f>M46+M47</f>
        <v>10141774.800000001</v>
      </c>
      <c r="N48" s="31"/>
      <c r="O48" s="31">
        <v>7951046</v>
      </c>
      <c r="P48" s="31"/>
      <c r="Q48" s="31">
        <f>Q46+Q47</f>
        <v>10393068.800000001</v>
      </c>
      <c r="R48" s="38"/>
    </row>
    <row r="50" spans="9:13" x14ac:dyDescent="0.3">
      <c r="I50" s="106"/>
      <c r="M50" s="106"/>
    </row>
    <row r="51" spans="9:13" x14ac:dyDescent="0.3">
      <c r="M51" s="106"/>
    </row>
    <row r="52" spans="9:13" x14ac:dyDescent="0.3">
      <c r="I52" s="106"/>
    </row>
  </sheetData>
  <sheetProtection algorithmName="SHA-512" hashValue="KdxG2UJ7fYnH+u8bFVkDqyVq4/AbsgbVxKUf591Q3F+GzMBWRF82NdaQJCXz5+3EaqGSQUze381fQ00Y0ZKPDw==" saltValue="iaBI0Bvhe4MtKZD2CVf3WA==" spinCount="100000" sheet="1" objects="1" scenarios="1"/>
  <pageMargins left="0.7" right="0.7" top="0.75" bottom="0.75" header="0.3" footer="0.3"/>
  <pageSetup paperSize="9" scale="6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67"/>
  <sheetViews>
    <sheetView topLeftCell="A58" workbookViewId="0">
      <selection activeCell="L61" sqref="L61:L64"/>
    </sheetView>
  </sheetViews>
  <sheetFormatPr defaultRowHeight="14.4" x14ac:dyDescent="0.3"/>
  <cols>
    <col min="1" max="1" width="3.5546875" customWidth="1"/>
    <col min="3" max="3" width="16.77734375" customWidth="1"/>
    <col min="4" max="4" width="13.44140625" hidden="1" customWidth="1"/>
    <col min="5" max="5" width="8" hidden="1" customWidth="1"/>
    <col min="6" max="6" width="13.5546875" customWidth="1"/>
    <col min="7" max="7" width="7.77734375" customWidth="1"/>
    <col min="8" max="8" width="11" customWidth="1"/>
    <col min="9" max="9" width="8" customWidth="1"/>
    <col min="10" max="10" width="12" customWidth="1"/>
    <col min="11" max="11" width="7.33203125" customWidth="1"/>
    <col min="12" max="12" width="11.44140625" customWidth="1"/>
    <col min="13" max="13" width="8" customWidth="1"/>
    <col min="14" max="14" width="12.88671875" customWidth="1"/>
    <col min="15" max="15" width="8" customWidth="1"/>
    <col min="16" max="16" width="12.109375" customWidth="1"/>
    <col min="17" max="17" width="7.6640625" customWidth="1"/>
    <col min="18" max="18" width="12.21875" customWidth="1"/>
    <col min="19" max="19" width="8.21875" customWidth="1"/>
  </cols>
  <sheetData>
    <row r="3" spans="1:19" x14ac:dyDescent="0.3">
      <c r="A3" s="13"/>
      <c r="B3" s="13"/>
      <c r="C3" s="13"/>
      <c r="D3" s="13"/>
      <c r="E3" s="13"/>
    </row>
    <row r="4" spans="1:19" ht="18" x14ac:dyDescent="0.35">
      <c r="B4" s="1" t="s">
        <v>50</v>
      </c>
    </row>
    <row r="5" spans="1:19" x14ac:dyDescent="0.3">
      <c r="B5" s="13"/>
    </row>
    <row r="7" spans="1:19" ht="18" x14ac:dyDescent="0.35">
      <c r="B7" s="1" t="s">
        <v>51</v>
      </c>
      <c r="C7" s="13"/>
      <c r="D7" s="13"/>
      <c r="E7" s="13"/>
    </row>
    <row r="8" spans="1:19" x14ac:dyDescent="0.3">
      <c r="B8" s="13"/>
      <c r="C8" s="13"/>
      <c r="D8" s="13"/>
      <c r="E8" s="13"/>
    </row>
    <row r="9" spans="1:19" x14ac:dyDescent="0.3">
      <c r="B9" s="13"/>
      <c r="C9" s="13"/>
      <c r="D9" s="13"/>
      <c r="E9" s="13"/>
    </row>
    <row r="10" spans="1:19" ht="15" thickBot="1" x14ac:dyDescent="0.35">
      <c r="B10" s="13"/>
      <c r="C10" s="13"/>
      <c r="D10" s="13"/>
      <c r="E10" s="13"/>
    </row>
    <row r="11" spans="1:19" ht="28.8" x14ac:dyDescent="0.3">
      <c r="A11" s="21" t="s">
        <v>2</v>
      </c>
      <c r="B11" s="130" t="s">
        <v>34</v>
      </c>
      <c r="C11" s="130"/>
      <c r="D11" s="29" t="s">
        <v>177</v>
      </c>
      <c r="E11" s="29" t="s">
        <v>28</v>
      </c>
      <c r="F11" s="29" t="s">
        <v>27</v>
      </c>
      <c r="G11" s="34" t="s">
        <v>28</v>
      </c>
      <c r="H11" s="33" t="s">
        <v>29</v>
      </c>
      <c r="I11" s="34" t="s">
        <v>28</v>
      </c>
      <c r="J11" s="29" t="s">
        <v>186</v>
      </c>
      <c r="K11" s="29" t="s">
        <v>28</v>
      </c>
      <c r="L11" s="112" t="s">
        <v>31</v>
      </c>
      <c r="M11" s="29" t="s">
        <v>28</v>
      </c>
      <c r="N11" s="29" t="s">
        <v>189</v>
      </c>
      <c r="O11" s="29" t="s">
        <v>28</v>
      </c>
      <c r="P11" s="112" t="s">
        <v>32</v>
      </c>
      <c r="Q11" s="29" t="s">
        <v>28</v>
      </c>
      <c r="R11" s="29" t="s">
        <v>190</v>
      </c>
      <c r="S11" s="113" t="s">
        <v>28</v>
      </c>
    </row>
    <row r="12" spans="1:19" x14ac:dyDescent="0.3">
      <c r="A12" s="23" t="s">
        <v>4</v>
      </c>
      <c r="B12" s="131" t="s">
        <v>35</v>
      </c>
      <c r="C12" s="131"/>
      <c r="D12" s="74">
        <v>550020</v>
      </c>
      <c r="E12" s="77">
        <v>40.96</v>
      </c>
      <c r="F12" s="5">
        <v>552963</v>
      </c>
      <c r="G12" s="7">
        <v>40.86</v>
      </c>
      <c r="H12" s="5">
        <v>668000</v>
      </c>
      <c r="I12" s="7">
        <v>39.655684179281685</v>
      </c>
      <c r="J12" s="16">
        <v>730000</v>
      </c>
      <c r="K12" s="7">
        <v>39.353099730458219</v>
      </c>
      <c r="L12" s="5">
        <v>726000</v>
      </c>
      <c r="M12" s="7">
        <v>39.626657933518914</v>
      </c>
      <c r="N12" s="16">
        <v>865000</v>
      </c>
      <c r="O12" s="7">
        <v>39.31818181818182</v>
      </c>
      <c r="P12" s="5">
        <v>785000</v>
      </c>
      <c r="Q12" s="7">
        <v>39.650469744418629</v>
      </c>
      <c r="R12" s="16">
        <v>915000</v>
      </c>
      <c r="S12" s="36">
        <v>39.102564102564102</v>
      </c>
    </row>
    <row r="13" spans="1:19" x14ac:dyDescent="0.3">
      <c r="A13" s="24" t="s">
        <v>6</v>
      </c>
      <c r="B13" s="127" t="s">
        <v>52</v>
      </c>
      <c r="C13" s="127"/>
      <c r="D13" s="75">
        <v>22680</v>
      </c>
      <c r="E13" s="78">
        <v>1.69</v>
      </c>
      <c r="F13" s="19">
        <v>22824</v>
      </c>
      <c r="G13" s="30">
        <v>1.69</v>
      </c>
      <c r="H13" s="17">
        <v>7400</v>
      </c>
      <c r="I13" s="30">
        <v>0.43929949539922825</v>
      </c>
      <c r="J13" s="17">
        <v>25000</v>
      </c>
      <c r="K13" s="30">
        <v>1.3477088948787064</v>
      </c>
      <c r="L13" s="17">
        <v>8000</v>
      </c>
      <c r="M13" s="30">
        <v>0.4366573876971781</v>
      </c>
      <c r="N13" s="17">
        <v>30000</v>
      </c>
      <c r="O13" s="30">
        <v>1.3636363636363635</v>
      </c>
      <c r="P13" s="17">
        <v>8700</v>
      </c>
      <c r="Q13" s="30">
        <v>0.43943832710374786</v>
      </c>
      <c r="R13" s="17">
        <v>35000</v>
      </c>
      <c r="S13" s="36">
        <v>1.4957264957264957</v>
      </c>
    </row>
    <row r="14" spans="1:19" x14ac:dyDescent="0.3">
      <c r="A14" s="23" t="s">
        <v>8</v>
      </c>
      <c r="B14" s="131" t="s">
        <v>38</v>
      </c>
      <c r="C14" s="131"/>
      <c r="D14" s="74">
        <v>580000</v>
      </c>
      <c r="E14" s="77">
        <v>43.19</v>
      </c>
      <c r="F14" s="5">
        <v>584248</v>
      </c>
      <c r="G14" s="7">
        <v>43.17</v>
      </c>
      <c r="H14" s="16">
        <v>770000</v>
      </c>
      <c r="I14" s="7">
        <v>45.710893440189963</v>
      </c>
      <c r="J14" s="16">
        <v>840000</v>
      </c>
      <c r="K14" s="7">
        <v>45.283018867924532</v>
      </c>
      <c r="L14" s="16">
        <v>838000</v>
      </c>
      <c r="M14" s="7">
        <v>45.739861361279402</v>
      </c>
      <c r="N14" s="16">
        <v>995000</v>
      </c>
      <c r="O14" s="7">
        <v>45.227272727272727</v>
      </c>
      <c r="P14" s="16">
        <v>905000</v>
      </c>
      <c r="Q14" s="7">
        <v>45.711688049297912</v>
      </c>
      <c r="R14" s="16">
        <v>1060000</v>
      </c>
      <c r="S14" s="36">
        <v>45.299145299145302</v>
      </c>
    </row>
    <row r="15" spans="1:19" x14ac:dyDescent="0.3">
      <c r="A15" s="23" t="s">
        <v>10</v>
      </c>
      <c r="B15" s="131" t="s">
        <v>181</v>
      </c>
      <c r="C15" s="131"/>
      <c r="D15" s="74">
        <v>190000</v>
      </c>
      <c r="E15" s="77">
        <v>14.15</v>
      </c>
      <c r="F15" s="5">
        <v>193134</v>
      </c>
      <c r="G15" s="7">
        <v>14.27</v>
      </c>
      <c r="H15" s="16">
        <v>239000</v>
      </c>
      <c r="I15" s="7">
        <v>14.188186405461561</v>
      </c>
      <c r="J15" s="16">
        <v>260000</v>
      </c>
      <c r="K15" s="7">
        <v>14.016172506738545</v>
      </c>
      <c r="L15" s="16">
        <v>260000</v>
      </c>
      <c r="M15" s="7">
        <v>14.191365100158288</v>
      </c>
      <c r="N15" s="16">
        <v>310000</v>
      </c>
      <c r="O15" s="7">
        <v>14.09090909090909</v>
      </c>
      <c r="P15" s="16">
        <v>281000</v>
      </c>
      <c r="Q15" s="7">
        <v>14.193352863925648</v>
      </c>
      <c r="R15" s="16">
        <v>330000</v>
      </c>
      <c r="S15" s="36">
        <v>14.102564102564102</v>
      </c>
    </row>
    <row r="16" spans="1:19" x14ac:dyDescent="0.3">
      <c r="A16" s="23" t="s">
        <v>12</v>
      </c>
      <c r="B16" s="131" t="s">
        <v>44</v>
      </c>
      <c r="C16" s="131"/>
      <c r="D16" s="74">
        <v>126</v>
      </c>
      <c r="E16" s="77">
        <v>0.01</v>
      </c>
      <c r="F16" s="5">
        <v>130</v>
      </c>
      <c r="G16" s="7">
        <v>0.01</v>
      </c>
      <c r="H16" s="16">
        <v>100</v>
      </c>
      <c r="I16" s="7">
        <v>7.5363629512397318E-5</v>
      </c>
      <c r="J16" s="16">
        <v>0</v>
      </c>
      <c r="K16" s="7">
        <v>0</v>
      </c>
      <c r="L16" s="16">
        <v>100</v>
      </c>
      <c r="M16" s="7">
        <v>7.5363629512397318E-5</v>
      </c>
      <c r="N16" s="16">
        <v>0</v>
      </c>
      <c r="O16" s="7">
        <v>0</v>
      </c>
      <c r="P16" s="16">
        <v>100</v>
      </c>
      <c r="Q16" s="7">
        <v>7.5363629512397318E-5</v>
      </c>
      <c r="R16" s="16">
        <v>0</v>
      </c>
      <c r="S16" s="36">
        <v>0</v>
      </c>
    </row>
    <row r="17" spans="1:19" ht="15" thickBot="1" x14ac:dyDescent="0.35">
      <c r="A17" s="27"/>
      <c r="B17" s="128" t="s">
        <v>26</v>
      </c>
      <c r="C17" s="128"/>
      <c r="D17" s="76">
        <f>SUM(D12:D16)</f>
        <v>1342826</v>
      </c>
      <c r="E17" s="79">
        <v>100</v>
      </c>
      <c r="F17" s="45">
        <v>1353299</v>
      </c>
      <c r="G17" s="31">
        <v>100</v>
      </c>
      <c r="H17" s="45">
        <v>1684500</v>
      </c>
      <c r="I17" s="31">
        <v>100</v>
      </c>
      <c r="J17" s="45">
        <v>1855000</v>
      </c>
      <c r="K17" s="31">
        <v>100</v>
      </c>
      <c r="L17" s="45">
        <v>1832100</v>
      </c>
      <c r="M17" s="31">
        <v>100</v>
      </c>
      <c r="N17" s="45">
        <v>2200000</v>
      </c>
      <c r="O17" s="31">
        <v>100</v>
      </c>
      <c r="P17" s="45">
        <v>1979800</v>
      </c>
      <c r="Q17" s="31">
        <v>99.995024348375452</v>
      </c>
      <c r="R17" s="45">
        <v>2340000</v>
      </c>
      <c r="S17" s="38">
        <v>100</v>
      </c>
    </row>
    <row r="21" spans="1:19" ht="18" x14ac:dyDescent="0.35">
      <c r="B21" s="1" t="s">
        <v>53</v>
      </c>
      <c r="C21" s="13"/>
      <c r="D21" s="13"/>
      <c r="E21" s="13"/>
    </row>
    <row r="22" spans="1:19" ht="18" x14ac:dyDescent="0.35">
      <c r="B22" s="1"/>
      <c r="C22" s="13"/>
      <c r="D22" s="13"/>
      <c r="E22" s="13"/>
    </row>
    <row r="23" spans="1:19" x14ac:dyDescent="0.3">
      <c r="B23" s="13"/>
      <c r="C23" s="13"/>
      <c r="D23" s="13"/>
      <c r="E23" s="13"/>
    </row>
    <row r="24" spans="1:19" ht="15" thickBot="1" x14ac:dyDescent="0.35"/>
    <row r="25" spans="1:19" ht="28.8" x14ac:dyDescent="0.3">
      <c r="A25" s="21" t="s">
        <v>2</v>
      </c>
      <c r="B25" s="130" t="s">
        <v>34</v>
      </c>
      <c r="C25" s="130"/>
      <c r="D25" s="29" t="s">
        <v>177</v>
      </c>
      <c r="E25" s="29" t="s">
        <v>28</v>
      </c>
      <c r="F25" s="29" t="s">
        <v>27</v>
      </c>
      <c r="G25" s="34" t="s">
        <v>28</v>
      </c>
      <c r="H25" s="33" t="s">
        <v>29</v>
      </c>
      <c r="I25" s="34" t="s">
        <v>28</v>
      </c>
      <c r="J25" s="29" t="s">
        <v>186</v>
      </c>
      <c r="K25" s="29" t="s">
        <v>28</v>
      </c>
      <c r="L25" s="112" t="s">
        <v>31</v>
      </c>
      <c r="M25" s="29" t="s">
        <v>28</v>
      </c>
      <c r="N25" s="29" t="s">
        <v>189</v>
      </c>
      <c r="O25" s="29" t="s">
        <v>28</v>
      </c>
      <c r="P25" s="112" t="s">
        <v>32</v>
      </c>
      <c r="Q25" s="29" t="s">
        <v>28</v>
      </c>
      <c r="R25" s="29" t="s">
        <v>190</v>
      </c>
      <c r="S25" s="35" t="s">
        <v>28</v>
      </c>
    </row>
    <row r="26" spans="1:19" x14ac:dyDescent="0.3">
      <c r="A26" s="23" t="s">
        <v>4</v>
      </c>
      <c r="B26" s="131" t="s">
        <v>35</v>
      </c>
      <c r="C26" s="131"/>
      <c r="D26" s="77">
        <v>253009.2</v>
      </c>
      <c r="E26" s="77">
        <v>50.73</v>
      </c>
      <c r="F26" s="7">
        <v>253800.87</v>
      </c>
      <c r="G26" s="7">
        <v>50.56</v>
      </c>
      <c r="H26" s="7">
        <v>307280</v>
      </c>
      <c r="I26" s="7">
        <v>49.37152846398439</v>
      </c>
      <c r="J26" s="7">
        <v>369800</v>
      </c>
      <c r="K26" s="7">
        <v>49.120010626286778</v>
      </c>
      <c r="L26" s="7">
        <v>333960</v>
      </c>
      <c r="M26" s="7">
        <v>49.341128392424196</v>
      </c>
      <c r="N26" s="7">
        <v>484400.00000000006</v>
      </c>
      <c r="O26" s="7">
        <v>48.845416960774436</v>
      </c>
      <c r="P26" s="7">
        <v>361100</v>
      </c>
      <c r="Q26" s="7">
        <v>49.365939552357155</v>
      </c>
      <c r="R26" s="7">
        <v>512400.00000000006</v>
      </c>
      <c r="S26" s="36">
        <v>48.619413606604041</v>
      </c>
    </row>
    <row r="27" spans="1:19" x14ac:dyDescent="0.3">
      <c r="A27" s="23" t="s">
        <v>6</v>
      </c>
      <c r="B27" s="131" t="s">
        <v>52</v>
      </c>
      <c r="C27" s="131"/>
      <c r="D27" s="77">
        <v>7030.8</v>
      </c>
      <c r="E27" s="77">
        <v>1.41</v>
      </c>
      <c r="F27" s="7">
        <v>7075.73</v>
      </c>
      <c r="G27" s="7">
        <v>1.41</v>
      </c>
      <c r="H27" s="7">
        <v>2294</v>
      </c>
      <c r="I27" s="7">
        <v>0.36858333212828759</v>
      </c>
      <c r="J27" s="7">
        <v>8450</v>
      </c>
      <c r="K27" s="7">
        <v>1.1224015408115826</v>
      </c>
      <c r="L27" s="7">
        <v>2480</v>
      </c>
      <c r="M27" s="7">
        <v>0.36640914604507124</v>
      </c>
      <c r="N27" s="7">
        <v>11400</v>
      </c>
      <c r="O27" s="7">
        <v>1.1495411918927094</v>
      </c>
      <c r="P27" s="7">
        <v>2697</v>
      </c>
      <c r="Q27" s="7">
        <v>0.36870656043397187</v>
      </c>
      <c r="R27" s="7">
        <v>13300</v>
      </c>
      <c r="S27" s="36">
        <v>1.2619793149255147</v>
      </c>
    </row>
    <row r="28" spans="1:19" x14ac:dyDescent="0.3">
      <c r="A28" s="23" t="s">
        <v>8</v>
      </c>
      <c r="B28" s="131" t="s">
        <v>38</v>
      </c>
      <c r="C28" s="131"/>
      <c r="D28" s="77">
        <v>179800</v>
      </c>
      <c r="E28" s="77">
        <v>36.049999999999997</v>
      </c>
      <c r="F28" s="7">
        <v>181104.41</v>
      </c>
      <c r="G28" s="7">
        <v>36.08</v>
      </c>
      <c r="H28" s="7">
        <v>238700</v>
      </c>
      <c r="I28" s="7">
        <v>38.352589964700186</v>
      </c>
      <c r="J28" s="7">
        <v>287700</v>
      </c>
      <c r="K28" s="7">
        <v>38.214783821478385</v>
      </c>
      <c r="L28" s="7">
        <v>259780</v>
      </c>
      <c r="M28" s="7">
        <v>38.381358048221216</v>
      </c>
      <c r="N28" s="7">
        <v>378100</v>
      </c>
      <c r="O28" s="7">
        <v>38.1264495311082</v>
      </c>
      <c r="P28" s="7">
        <v>280550</v>
      </c>
      <c r="Q28" s="7">
        <v>38.353958298016607</v>
      </c>
      <c r="R28" s="7">
        <v>402800</v>
      </c>
      <c r="S28" s="36">
        <v>38.219944966315587</v>
      </c>
    </row>
    <row r="29" spans="1:19" x14ac:dyDescent="0.3">
      <c r="A29" s="23" t="s">
        <v>10</v>
      </c>
      <c r="B29" s="131" t="s">
        <v>182</v>
      </c>
      <c r="C29" s="131"/>
      <c r="D29" s="77">
        <v>58900</v>
      </c>
      <c r="E29" s="77">
        <v>11.81</v>
      </c>
      <c r="F29" s="7">
        <v>59946.49</v>
      </c>
      <c r="G29" s="7">
        <v>11.94</v>
      </c>
      <c r="H29" s="7">
        <v>74090</v>
      </c>
      <c r="I29" s="7">
        <v>11.904245456575774</v>
      </c>
      <c r="J29" s="7">
        <v>86900</v>
      </c>
      <c r="K29" s="7">
        <v>11.542804011423257</v>
      </c>
      <c r="L29" s="7">
        <v>80600</v>
      </c>
      <c r="M29" s="7">
        <v>11.908297246464816</v>
      </c>
      <c r="N29" s="7">
        <v>117800</v>
      </c>
      <c r="O29" s="7">
        <v>11.878592316224665</v>
      </c>
      <c r="P29" s="7">
        <v>87110</v>
      </c>
      <c r="Q29" s="7">
        <v>11.908798101373113</v>
      </c>
      <c r="R29" s="7">
        <v>125400</v>
      </c>
      <c r="S29" s="36">
        <v>11.898662112154854</v>
      </c>
    </row>
    <row r="30" spans="1:19" x14ac:dyDescent="0.3">
      <c r="A30" s="23" t="s">
        <v>12</v>
      </c>
      <c r="B30" s="131" t="s">
        <v>44</v>
      </c>
      <c r="C30" s="131"/>
      <c r="D30" s="77">
        <v>23.94</v>
      </c>
      <c r="E30" s="77">
        <v>0</v>
      </c>
      <c r="F30" s="7">
        <v>24.09</v>
      </c>
      <c r="G30" s="7">
        <v>0</v>
      </c>
      <c r="H30" s="7">
        <v>19</v>
      </c>
      <c r="I30" s="7">
        <v>3.0527826113502456E-3</v>
      </c>
      <c r="J30" s="7">
        <v>0</v>
      </c>
      <c r="K30" s="7">
        <v>0</v>
      </c>
      <c r="L30" s="7">
        <v>19</v>
      </c>
      <c r="M30" s="7">
        <v>2.807166844700143E-3</v>
      </c>
      <c r="N30" s="7">
        <v>0</v>
      </c>
      <c r="O30" s="7">
        <v>0</v>
      </c>
      <c r="P30" s="7">
        <v>19</v>
      </c>
      <c r="Q30" s="7">
        <v>2.5974878191492271E-3</v>
      </c>
      <c r="R30" s="7">
        <v>0</v>
      </c>
      <c r="S30" s="36">
        <v>0</v>
      </c>
    </row>
    <row r="31" spans="1:19" x14ac:dyDescent="0.3">
      <c r="A31" s="39"/>
      <c r="B31" s="126" t="s">
        <v>54</v>
      </c>
      <c r="C31" s="126"/>
      <c r="D31" s="80">
        <f>SUM(D26:D30)</f>
        <v>498763.94</v>
      </c>
      <c r="E31" s="80">
        <v>100</v>
      </c>
      <c r="F31" s="8">
        <f>SUM(F26:F30)</f>
        <v>501951.59</v>
      </c>
      <c r="G31" s="8">
        <v>100</v>
      </c>
      <c r="H31" s="8">
        <v>622383</v>
      </c>
      <c r="I31" s="8">
        <v>100</v>
      </c>
      <c r="J31" s="8">
        <v>752850</v>
      </c>
      <c r="K31" s="8">
        <v>100</v>
      </c>
      <c r="L31" s="8">
        <v>676839</v>
      </c>
      <c r="M31" s="8">
        <v>100</v>
      </c>
      <c r="N31" s="8">
        <v>991700</v>
      </c>
      <c r="O31" s="8">
        <v>100.00000000000001</v>
      </c>
      <c r="P31" s="8">
        <v>731476</v>
      </c>
      <c r="Q31" s="8">
        <v>99.999999999999986</v>
      </c>
      <c r="R31" s="8">
        <v>1053900</v>
      </c>
      <c r="S31" s="37">
        <v>100</v>
      </c>
    </row>
    <row r="32" spans="1:19" x14ac:dyDescent="0.3">
      <c r="A32" s="24" t="s">
        <v>14</v>
      </c>
      <c r="B32" s="127" t="s">
        <v>48</v>
      </c>
      <c r="C32" s="127"/>
      <c r="D32" s="78">
        <v>56986</v>
      </c>
      <c r="E32" s="52"/>
      <c r="F32" s="18">
        <v>57215.54</v>
      </c>
      <c r="G32" s="18"/>
      <c r="H32" s="18">
        <v>71136</v>
      </c>
      <c r="I32" s="18"/>
      <c r="J32" s="18">
        <v>79403.200000000012</v>
      </c>
      <c r="K32" s="18"/>
      <c r="L32" s="18">
        <v>77376</v>
      </c>
      <c r="M32" s="18"/>
      <c r="N32" s="18">
        <v>102578.40000000001</v>
      </c>
      <c r="O32" s="18"/>
      <c r="P32" s="18">
        <v>83616</v>
      </c>
      <c r="Q32" s="40"/>
      <c r="R32" s="7">
        <v>108864</v>
      </c>
      <c r="S32" s="36"/>
    </row>
    <row r="33" spans="1:19" ht="15" thickBot="1" x14ac:dyDescent="0.35">
      <c r="A33" s="27"/>
      <c r="B33" s="128" t="s">
        <v>49</v>
      </c>
      <c r="C33" s="128"/>
      <c r="D33" s="79">
        <f>D31+D32</f>
        <v>555749.93999999994</v>
      </c>
      <c r="E33" s="73"/>
      <c r="F33" s="31">
        <f>F31+F32</f>
        <v>559167.13</v>
      </c>
      <c r="G33" s="31"/>
      <c r="H33" s="31">
        <v>693519</v>
      </c>
      <c r="I33" s="31"/>
      <c r="J33" s="31">
        <v>832253.2</v>
      </c>
      <c r="K33" s="31"/>
      <c r="L33" s="31">
        <v>754215</v>
      </c>
      <c r="M33" s="31"/>
      <c r="N33" s="31">
        <v>1094278.3999999999</v>
      </c>
      <c r="O33" s="31"/>
      <c r="P33" s="31">
        <v>815092</v>
      </c>
      <c r="Q33" s="31"/>
      <c r="R33" s="31">
        <v>1162764</v>
      </c>
      <c r="S33" s="104"/>
    </row>
    <row r="42" spans="1:19" x14ac:dyDescent="0.3">
      <c r="Q42" s="106"/>
    </row>
    <row r="43" spans="1:19" ht="18" x14ac:dyDescent="0.35">
      <c r="A43" s="41"/>
      <c r="B43" s="42" t="s">
        <v>55</v>
      </c>
      <c r="C43" s="43"/>
      <c r="D43" s="43"/>
      <c r="E43" s="43"/>
    </row>
    <row r="44" spans="1:19" ht="18" x14ac:dyDescent="0.35">
      <c r="A44" s="41"/>
      <c r="B44" s="42"/>
      <c r="C44" s="43"/>
      <c r="D44" s="43"/>
      <c r="E44" s="43"/>
    </row>
    <row r="45" spans="1:19" ht="18" x14ac:dyDescent="0.35">
      <c r="B45" s="1" t="s">
        <v>56</v>
      </c>
      <c r="C45" s="13"/>
      <c r="D45" s="13"/>
      <c r="E45" s="13"/>
    </row>
    <row r="46" spans="1:19" x14ac:dyDescent="0.3">
      <c r="B46" s="13"/>
      <c r="C46" s="13"/>
      <c r="D46" s="13"/>
      <c r="E46" s="13"/>
    </row>
    <row r="47" spans="1:19" x14ac:dyDescent="0.3">
      <c r="B47" s="13"/>
      <c r="C47" s="13"/>
      <c r="D47" s="13"/>
      <c r="E47" s="13"/>
    </row>
    <row r="48" spans="1:19" ht="15" thickBot="1" x14ac:dyDescent="0.35"/>
    <row r="49" spans="1:19" ht="28.8" x14ac:dyDescent="0.3">
      <c r="A49" s="21" t="s">
        <v>2</v>
      </c>
      <c r="B49" s="130" t="s">
        <v>34</v>
      </c>
      <c r="C49" s="130"/>
      <c r="D49" s="29" t="s">
        <v>177</v>
      </c>
      <c r="E49" s="29" t="s">
        <v>28</v>
      </c>
      <c r="F49" s="29" t="s">
        <v>27</v>
      </c>
      <c r="G49" s="29" t="s">
        <v>28</v>
      </c>
      <c r="H49" s="33" t="s">
        <v>29</v>
      </c>
      <c r="I49" s="34" t="s">
        <v>28</v>
      </c>
      <c r="J49" s="29" t="s">
        <v>186</v>
      </c>
      <c r="K49" s="29" t="s">
        <v>28</v>
      </c>
      <c r="L49" s="112" t="s">
        <v>31</v>
      </c>
      <c r="M49" s="29" t="s">
        <v>28</v>
      </c>
      <c r="N49" s="29" t="s">
        <v>189</v>
      </c>
      <c r="O49" s="29" t="s">
        <v>28</v>
      </c>
      <c r="P49" s="112" t="s">
        <v>32</v>
      </c>
      <c r="Q49" s="29" t="s">
        <v>28</v>
      </c>
      <c r="R49" s="29" t="s">
        <v>190</v>
      </c>
      <c r="S49" s="35" t="s">
        <v>28</v>
      </c>
    </row>
    <row r="50" spans="1:19" x14ac:dyDescent="0.3">
      <c r="A50" s="23" t="s">
        <v>4</v>
      </c>
      <c r="B50" s="131" t="s">
        <v>35</v>
      </c>
      <c r="C50" s="131"/>
      <c r="D50" s="74">
        <v>168000</v>
      </c>
      <c r="E50" s="83">
        <v>60.94</v>
      </c>
      <c r="F50" s="5">
        <v>167384</v>
      </c>
      <c r="G50" s="7">
        <v>61.78</v>
      </c>
      <c r="H50" s="5">
        <v>634600</v>
      </c>
      <c r="I50" s="46">
        <v>39.651348058358586</v>
      </c>
      <c r="J50" s="5">
        <v>693000</v>
      </c>
      <c r="K50" s="46">
        <v>39.668002289639382</v>
      </c>
      <c r="L50" s="5">
        <v>689700</v>
      </c>
      <c r="M50" s="7">
        <v>39.62882096069869</v>
      </c>
      <c r="N50" s="5">
        <v>819850</v>
      </c>
      <c r="O50" s="7">
        <v>39.648993843609297</v>
      </c>
      <c r="P50" s="5">
        <v>745750</v>
      </c>
      <c r="Q50" s="7">
        <v>39.652472596858104</v>
      </c>
      <c r="R50" s="5">
        <v>869250</v>
      </c>
      <c r="S50" s="86">
        <v>39.642996403968631</v>
      </c>
    </row>
    <row r="51" spans="1:19" x14ac:dyDescent="0.3">
      <c r="A51" s="24" t="s">
        <v>6</v>
      </c>
      <c r="B51" s="127" t="s">
        <v>52</v>
      </c>
      <c r="C51" s="127"/>
      <c r="D51" s="75">
        <v>670</v>
      </c>
      <c r="E51" s="84">
        <v>0.24</v>
      </c>
      <c r="F51" s="6">
        <v>681</v>
      </c>
      <c r="G51" s="9">
        <v>0.25</v>
      </c>
      <c r="H51" s="17">
        <v>7300</v>
      </c>
      <c r="I51" s="47">
        <v>0.45612171576744043</v>
      </c>
      <c r="J51" s="17">
        <v>7000</v>
      </c>
      <c r="K51" s="46">
        <v>0.40068689181453926</v>
      </c>
      <c r="L51" s="17">
        <v>7600</v>
      </c>
      <c r="M51" s="49">
        <v>0.43668122270742354</v>
      </c>
      <c r="N51" s="17">
        <v>9120</v>
      </c>
      <c r="O51" s="7">
        <v>0.44105485619773965</v>
      </c>
      <c r="P51" s="17">
        <v>8265</v>
      </c>
      <c r="Q51" s="49">
        <v>0.43946052432186694</v>
      </c>
      <c r="R51" s="5">
        <v>9595</v>
      </c>
      <c r="S51" s="86">
        <v>0.43758935921320563</v>
      </c>
    </row>
    <row r="52" spans="1:19" x14ac:dyDescent="0.3">
      <c r="A52" s="23" t="s">
        <v>8</v>
      </c>
      <c r="B52" s="131" t="s">
        <v>38</v>
      </c>
      <c r="C52" s="131"/>
      <c r="D52" s="74">
        <v>72000</v>
      </c>
      <c r="E52" s="83">
        <v>26.12</v>
      </c>
      <c r="F52" s="5">
        <v>69862</v>
      </c>
      <c r="G52" s="7">
        <v>25.79</v>
      </c>
      <c r="H52" s="5">
        <v>731500</v>
      </c>
      <c r="I52" s="46">
        <v>45.705895216970227</v>
      </c>
      <c r="J52" s="5">
        <v>800000</v>
      </c>
      <c r="K52" s="46">
        <v>45.792787635947342</v>
      </c>
      <c r="L52" s="5">
        <v>796100</v>
      </c>
      <c r="M52" s="7">
        <v>45.742358078602621</v>
      </c>
      <c r="N52" s="5">
        <v>945250</v>
      </c>
      <c r="O52" s="7">
        <v>45.713498116328218</v>
      </c>
      <c r="P52" s="5">
        <v>859750</v>
      </c>
      <c r="Q52" s="7">
        <v>45.713997070263176</v>
      </c>
      <c r="R52" s="5">
        <v>1003200</v>
      </c>
      <c r="S52" s="86">
        <v>45.751917161301506</v>
      </c>
    </row>
    <row r="53" spans="1:19" x14ac:dyDescent="0.3">
      <c r="A53" s="23" t="s">
        <v>10</v>
      </c>
      <c r="B53" s="131" t="s">
        <v>182</v>
      </c>
      <c r="C53" s="131"/>
      <c r="D53" s="74">
        <v>35000</v>
      </c>
      <c r="E53" s="83">
        <v>12.7</v>
      </c>
      <c r="F53" s="5">
        <v>33008</v>
      </c>
      <c r="G53" s="7">
        <v>12.18</v>
      </c>
      <c r="H53" s="5">
        <v>227050</v>
      </c>
      <c r="I53" s="46">
        <v>14.186635008903744</v>
      </c>
      <c r="J53" s="5">
        <v>247000</v>
      </c>
      <c r="K53" s="46">
        <v>14.138523182598743</v>
      </c>
      <c r="L53" s="5">
        <v>247000</v>
      </c>
      <c r="M53" s="7">
        <v>14.192139737991265</v>
      </c>
      <c r="N53" s="5">
        <v>293550</v>
      </c>
      <c r="O53" s="7">
        <v>14.196453183864744</v>
      </c>
      <c r="P53" s="5">
        <v>266950</v>
      </c>
      <c r="Q53" s="7">
        <v>14.194069808556852</v>
      </c>
      <c r="R53" s="5">
        <v>310650</v>
      </c>
      <c r="S53" s="86">
        <v>14.167497075516659</v>
      </c>
    </row>
    <row r="54" spans="1:19" ht="15" thickBot="1" x14ac:dyDescent="0.35">
      <c r="A54" s="44"/>
      <c r="B54" s="129" t="s">
        <v>26</v>
      </c>
      <c r="C54" s="129"/>
      <c r="D54" s="82">
        <f>SUM(D50:D53)</f>
        <v>275670</v>
      </c>
      <c r="E54" s="85">
        <v>100</v>
      </c>
      <c r="F54" s="45">
        <v>270935</v>
      </c>
      <c r="G54" s="31">
        <v>100</v>
      </c>
      <c r="H54" s="45">
        <v>1600450</v>
      </c>
      <c r="I54" s="48">
        <v>100</v>
      </c>
      <c r="J54" s="45">
        <f>SUM(J50:J53)</f>
        <v>1747000</v>
      </c>
      <c r="K54" s="48">
        <v>100</v>
      </c>
      <c r="L54" s="45">
        <v>1740400</v>
      </c>
      <c r="M54" s="31">
        <v>100</v>
      </c>
      <c r="N54" s="45">
        <v>2067770</v>
      </c>
      <c r="O54" s="31">
        <v>100</v>
      </c>
      <c r="P54" s="45">
        <v>1880715</v>
      </c>
      <c r="Q54" s="31">
        <v>99.999999999999986</v>
      </c>
      <c r="R54" s="45">
        <v>2192695</v>
      </c>
      <c r="S54" s="87">
        <v>100</v>
      </c>
    </row>
    <row r="57" spans="1:19" ht="18" x14ac:dyDescent="0.35">
      <c r="B57" s="1" t="s">
        <v>57</v>
      </c>
      <c r="C57" s="13"/>
      <c r="D57" s="13"/>
      <c r="E57" s="13"/>
    </row>
    <row r="58" spans="1:19" x14ac:dyDescent="0.3">
      <c r="B58" s="13"/>
      <c r="C58" s="13"/>
      <c r="D58" s="13"/>
      <c r="E58" s="13"/>
    </row>
    <row r="59" spans="1:19" ht="15" thickBot="1" x14ac:dyDescent="0.35">
      <c r="B59" s="13"/>
      <c r="C59" s="13"/>
      <c r="D59" s="13"/>
      <c r="E59" s="13"/>
    </row>
    <row r="60" spans="1:19" ht="28.8" x14ac:dyDescent="0.3">
      <c r="A60" s="88" t="s">
        <v>2</v>
      </c>
      <c r="B60" s="130" t="s">
        <v>34</v>
      </c>
      <c r="C60" s="130"/>
      <c r="D60" s="29" t="s">
        <v>177</v>
      </c>
      <c r="E60" s="29" t="s">
        <v>28</v>
      </c>
      <c r="F60" s="29" t="s">
        <v>27</v>
      </c>
      <c r="G60" s="29" t="s">
        <v>28</v>
      </c>
      <c r="H60" s="33" t="s">
        <v>29</v>
      </c>
      <c r="I60" s="34" t="s">
        <v>28</v>
      </c>
      <c r="J60" s="29" t="s">
        <v>186</v>
      </c>
      <c r="K60" s="29" t="s">
        <v>28</v>
      </c>
      <c r="L60" s="112" t="s">
        <v>31</v>
      </c>
      <c r="M60" s="29" t="s">
        <v>28</v>
      </c>
      <c r="N60" s="29" t="s">
        <v>189</v>
      </c>
      <c r="O60" s="29" t="s">
        <v>28</v>
      </c>
      <c r="P60" s="112" t="s">
        <v>32</v>
      </c>
      <c r="Q60" s="29" t="s">
        <v>28</v>
      </c>
      <c r="R60" s="29" t="s">
        <v>190</v>
      </c>
      <c r="S60" s="35" t="s">
        <v>28</v>
      </c>
    </row>
    <row r="61" spans="1:19" x14ac:dyDescent="0.3">
      <c r="A61" s="23" t="s">
        <v>4</v>
      </c>
      <c r="B61" s="131" t="s">
        <v>35</v>
      </c>
      <c r="C61" s="131"/>
      <c r="D61" s="77">
        <v>114240</v>
      </c>
      <c r="E61" s="77">
        <v>72.62</v>
      </c>
      <c r="F61" s="7">
        <v>115857.84</v>
      </c>
      <c r="G61" s="7">
        <v>73.36</v>
      </c>
      <c r="H61" s="7">
        <v>431528.00000000006</v>
      </c>
      <c r="I61" s="7">
        <v>52.762548479705785</v>
      </c>
      <c r="J61" s="7">
        <v>544800</v>
      </c>
      <c r="K61" s="7">
        <v>52.591441341429281</v>
      </c>
      <c r="L61" s="7">
        <v>468996.00000000006</v>
      </c>
      <c r="M61" s="7">
        <v>52.739082129732509</v>
      </c>
      <c r="N61" s="7">
        <v>655880</v>
      </c>
      <c r="O61" s="7">
        <v>52.79126955968534</v>
      </c>
      <c r="P61" s="7">
        <v>507110.00000000006</v>
      </c>
      <c r="Q61" s="7">
        <v>52.763719753281677</v>
      </c>
      <c r="R61" s="7">
        <v>695400</v>
      </c>
      <c r="S61" s="36">
        <v>52.785022898748664</v>
      </c>
    </row>
    <row r="62" spans="1:19" x14ac:dyDescent="0.3">
      <c r="A62" s="23" t="s">
        <v>6</v>
      </c>
      <c r="B62" s="131" t="s">
        <v>52</v>
      </c>
      <c r="C62" s="131"/>
      <c r="D62" s="77">
        <v>268</v>
      </c>
      <c r="E62" s="77">
        <v>0.17</v>
      </c>
      <c r="F62" s="9">
        <v>288.39999999999998</v>
      </c>
      <c r="G62" s="9">
        <v>0.18</v>
      </c>
      <c r="H62" s="50">
        <v>2920</v>
      </c>
      <c r="I62" s="7">
        <v>0.3570258281287445</v>
      </c>
      <c r="J62" s="7">
        <v>3220</v>
      </c>
      <c r="K62" s="7">
        <v>0.31083781409581912</v>
      </c>
      <c r="L62" s="7">
        <v>3040</v>
      </c>
      <c r="M62" s="7">
        <v>0.34185112383556965</v>
      </c>
      <c r="N62" s="7">
        <v>4286.3999999999996</v>
      </c>
      <c r="O62" s="7">
        <v>0.34500899225564918</v>
      </c>
      <c r="P62" s="7">
        <v>3306</v>
      </c>
      <c r="Q62" s="7">
        <v>0.3439822868891349</v>
      </c>
      <c r="R62" s="7">
        <v>4509.6499999999996</v>
      </c>
      <c r="S62" s="36">
        <v>0.34230943128464469</v>
      </c>
    </row>
    <row r="63" spans="1:19" x14ac:dyDescent="0.3">
      <c r="A63" s="23" t="s">
        <v>8</v>
      </c>
      <c r="B63" s="131" t="s">
        <v>38</v>
      </c>
      <c r="C63" s="131"/>
      <c r="D63" s="77">
        <v>28800</v>
      </c>
      <c r="E63" s="77">
        <v>18.309999999999999</v>
      </c>
      <c r="F63" s="9">
        <v>27892.85</v>
      </c>
      <c r="G63" s="9">
        <v>17.66</v>
      </c>
      <c r="H63" s="7">
        <v>292600</v>
      </c>
      <c r="I63" s="7">
        <v>35.77594428440775</v>
      </c>
      <c r="J63" s="7">
        <v>373200</v>
      </c>
      <c r="K63" s="7">
        <v>36.026295720670717</v>
      </c>
      <c r="L63" s="7">
        <v>318440</v>
      </c>
      <c r="M63" s="7">
        <v>35.808905221775916</v>
      </c>
      <c r="N63" s="7">
        <v>444267.5</v>
      </c>
      <c r="O63" s="7">
        <v>35.758744509830315</v>
      </c>
      <c r="P63" s="7">
        <v>343900</v>
      </c>
      <c r="Q63" s="7">
        <v>35.782065475249091</v>
      </c>
      <c r="R63" s="7">
        <v>471504</v>
      </c>
      <c r="S63" s="36">
        <v>35.789976181840075</v>
      </c>
    </row>
    <row r="64" spans="1:19" x14ac:dyDescent="0.3">
      <c r="A64" s="23" t="s">
        <v>10</v>
      </c>
      <c r="B64" s="131" t="s">
        <v>181</v>
      </c>
      <c r="C64" s="131"/>
      <c r="D64" s="77">
        <v>14000</v>
      </c>
      <c r="E64" s="77">
        <v>8.9</v>
      </c>
      <c r="F64" s="7">
        <v>13892.07</v>
      </c>
      <c r="G64" s="7">
        <v>8.8000000000000007</v>
      </c>
      <c r="H64" s="7">
        <v>90820</v>
      </c>
      <c r="I64" s="7">
        <v>11.104481407757731</v>
      </c>
      <c r="J64" s="7">
        <v>114690</v>
      </c>
      <c r="K64" s="7">
        <v>11.071425123804191</v>
      </c>
      <c r="L64" s="7">
        <v>98800</v>
      </c>
      <c r="M64" s="7">
        <v>11.110161524656013</v>
      </c>
      <c r="N64" s="7">
        <v>137968.5</v>
      </c>
      <c r="O64" s="7">
        <v>11.10497693822871</v>
      </c>
      <c r="P64" s="7">
        <v>106780</v>
      </c>
      <c r="Q64" s="7">
        <v>11.110232484580104</v>
      </c>
      <c r="R64" s="7">
        <v>146005.5</v>
      </c>
      <c r="S64" s="36">
        <v>11.082691488126615</v>
      </c>
    </row>
    <row r="65" spans="1:19" x14ac:dyDescent="0.3">
      <c r="A65" s="26"/>
      <c r="B65" s="126" t="s">
        <v>58</v>
      </c>
      <c r="C65" s="126"/>
      <c r="D65" s="80">
        <f>SUM(D61:D64)</f>
        <v>157308</v>
      </c>
      <c r="E65" s="80">
        <v>100</v>
      </c>
      <c r="F65" s="8">
        <f>SUM(F61:F64)</f>
        <v>157931.16</v>
      </c>
      <c r="G65" s="8">
        <v>100</v>
      </c>
      <c r="H65" s="8">
        <v>817868</v>
      </c>
      <c r="I65" s="8">
        <v>100.00000000000001</v>
      </c>
      <c r="J65" s="8">
        <v>1035910</v>
      </c>
      <c r="K65" s="8">
        <v>100.00000000000001</v>
      </c>
      <c r="L65" s="8">
        <v>889276</v>
      </c>
      <c r="M65" s="8">
        <v>100</v>
      </c>
      <c r="N65" s="8">
        <v>1242402.3999999999</v>
      </c>
      <c r="O65" s="8">
        <v>100</v>
      </c>
      <c r="P65" s="8">
        <v>961096</v>
      </c>
      <c r="Q65" s="8">
        <v>100.00000000000001</v>
      </c>
      <c r="R65" s="8">
        <v>1317419.1499999999</v>
      </c>
      <c r="S65" s="37">
        <v>100</v>
      </c>
    </row>
    <row r="66" spans="1:19" x14ac:dyDescent="0.3">
      <c r="A66" s="24" t="s">
        <v>12</v>
      </c>
      <c r="B66" s="127" t="s">
        <v>59</v>
      </c>
      <c r="C66" s="127"/>
      <c r="D66" s="78">
        <v>12612</v>
      </c>
      <c r="E66" s="52"/>
      <c r="F66" s="7">
        <v>12602.39</v>
      </c>
      <c r="G66" s="7"/>
      <c r="H66" s="18">
        <v>79279.200000000012</v>
      </c>
      <c r="I66" s="7"/>
      <c r="J66" s="7">
        <v>25476</v>
      </c>
      <c r="K66" s="7"/>
      <c r="L66" s="7">
        <v>85562.4</v>
      </c>
      <c r="M66" s="7"/>
      <c r="N66" s="7">
        <v>124224</v>
      </c>
      <c r="O66" s="7"/>
      <c r="P66" s="7">
        <v>93231.6</v>
      </c>
      <c r="Q66" s="7"/>
      <c r="R66" s="7">
        <v>133440</v>
      </c>
      <c r="S66" s="89"/>
    </row>
    <row r="67" spans="1:19" ht="15" thickBot="1" x14ac:dyDescent="0.35">
      <c r="A67" s="27"/>
      <c r="B67" s="128" t="s">
        <v>49</v>
      </c>
      <c r="C67" s="128"/>
      <c r="D67" s="79">
        <v>169920</v>
      </c>
      <c r="E67" s="73"/>
      <c r="F67" s="31">
        <f>F65+F66</f>
        <v>170533.55</v>
      </c>
      <c r="G67" s="31"/>
      <c r="H67" s="31">
        <v>897147.2</v>
      </c>
      <c r="I67" s="31">
        <v>100.00000000000001</v>
      </c>
      <c r="J67" s="31">
        <v>1061386</v>
      </c>
      <c r="K67" s="31"/>
      <c r="L67" s="31">
        <v>974838.4</v>
      </c>
      <c r="M67" s="31"/>
      <c r="N67" s="31">
        <v>1366626.4</v>
      </c>
      <c r="O67" s="31"/>
      <c r="P67" s="31">
        <v>1054327.6000000001</v>
      </c>
      <c r="Q67" s="31"/>
      <c r="R67" s="31">
        <v>1450859.15</v>
      </c>
      <c r="S67" s="90"/>
    </row>
  </sheetData>
  <sheetProtection algorithmName="SHA-512" hashValue="XWrQDeuDccjBJ6HCguF2CtX7su6UApXiO6QQDpLxU63GSMi9Ynew2gwMv112tQSDColRYTW+LPdvg9NMu17Xlw==" saltValue="u2V0ikzkFm2ZpkTDoisClA==" spinCount="100000" sheet="1" objects="1" scenarios="1"/>
  <mergeCells count="30">
    <mergeCell ref="B11:C11"/>
    <mergeCell ref="B12:C12"/>
    <mergeCell ref="B13:C13"/>
    <mergeCell ref="B14:C14"/>
    <mergeCell ref="B15:C15"/>
    <mergeCell ref="B27:C27"/>
    <mergeCell ref="B28:C28"/>
    <mergeCell ref="B29:C29"/>
    <mergeCell ref="B16:C16"/>
    <mergeCell ref="B17:C17"/>
    <mergeCell ref="B25:C25"/>
    <mergeCell ref="B26:C26"/>
    <mergeCell ref="B51:C51"/>
    <mergeCell ref="B52:C52"/>
    <mergeCell ref="B53:C53"/>
    <mergeCell ref="B30:C30"/>
    <mergeCell ref="B31:C31"/>
    <mergeCell ref="B32:C32"/>
    <mergeCell ref="B33:C33"/>
    <mergeCell ref="B49:C49"/>
    <mergeCell ref="B50:C50"/>
    <mergeCell ref="B65:C65"/>
    <mergeCell ref="B66:C66"/>
    <mergeCell ref="B67:C67"/>
    <mergeCell ref="B54:C54"/>
    <mergeCell ref="B60:C60"/>
    <mergeCell ref="B61:C61"/>
    <mergeCell ref="B62:C62"/>
    <mergeCell ref="B63:C63"/>
    <mergeCell ref="B64:C64"/>
  </mergeCell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1"/>
  <sheetViews>
    <sheetView workbookViewId="0">
      <selection activeCell="J19" sqref="J19"/>
    </sheetView>
  </sheetViews>
  <sheetFormatPr defaultRowHeight="14.4" x14ac:dyDescent="0.3"/>
  <cols>
    <col min="1" max="1" width="5.77734375" customWidth="1"/>
    <col min="3" max="3" width="17.44140625" customWidth="1"/>
    <col min="4" max="4" width="14.6640625" hidden="1" customWidth="1"/>
    <col min="5" max="5" width="10.33203125" hidden="1" customWidth="1"/>
    <col min="6" max="6" width="13.88671875" customWidth="1"/>
    <col min="7" max="7" width="10" customWidth="1"/>
    <col min="8" max="8" width="13" customWidth="1"/>
    <col min="9" max="9" width="9.5546875" customWidth="1"/>
    <col min="10" max="10" width="13.6640625" customWidth="1"/>
    <col min="11" max="11" width="9.5546875" customWidth="1"/>
    <col min="12" max="12" width="14.5546875" customWidth="1"/>
    <col min="13" max="13" width="10" customWidth="1"/>
    <col min="14" max="14" width="12.77734375" customWidth="1"/>
    <col min="15" max="15" width="10" customWidth="1"/>
    <col min="16" max="16" width="12.88671875" customWidth="1"/>
    <col min="17" max="17" width="10.33203125" customWidth="1"/>
    <col min="18" max="18" width="12.44140625" customWidth="1"/>
    <col min="19" max="19" width="9.88671875" customWidth="1"/>
  </cols>
  <sheetData>
    <row r="2" spans="1:19" ht="18" x14ac:dyDescent="0.35">
      <c r="A2" s="1" t="s">
        <v>60</v>
      </c>
      <c r="B2" s="1"/>
      <c r="C2" s="1"/>
      <c r="D2" s="1"/>
      <c r="E2" s="1"/>
    </row>
    <row r="3" spans="1:19" x14ac:dyDescent="0.3">
      <c r="A3" s="13"/>
    </row>
    <row r="4" spans="1:19" x14ac:dyDescent="0.3">
      <c r="A4" s="13"/>
    </row>
    <row r="5" spans="1:19" ht="15" thickBot="1" x14ac:dyDescent="0.35">
      <c r="B5" s="138"/>
      <c r="C5" s="138"/>
      <c r="D5" s="81"/>
      <c r="E5" s="81"/>
    </row>
    <row r="6" spans="1:19" ht="54" customHeight="1" x14ac:dyDescent="0.3">
      <c r="A6" s="21" t="s">
        <v>2</v>
      </c>
      <c r="B6" s="139" t="s">
        <v>61</v>
      </c>
      <c r="C6" s="139"/>
      <c r="D6" s="29" t="s">
        <v>177</v>
      </c>
      <c r="E6" s="29" t="s">
        <v>88</v>
      </c>
      <c r="F6" s="29" t="s">
        <v>87</v>
      </c>
      <c r="G6" s="29" t="s">
        <v>88</v>
      </c>
      <c r="H6" s="61" t="s">
        <v>29</v>
      </c>
      <c r="I6" s="34" t="s">
        <v>88</v>
      </c>
      <c r="J6" s="29" t="s">
        <v>186</v>
      </c>
      <c r="K6" s="29" t="s">
        <v>88</v>
      </c>
      <c r="L6" s="99" t="s">
        <v>31</v>
      </c>
      <c r="M6" s="29" t="s">
        <v>88</v>
      </c>
      <c r="N6" s="29" t="s">
        <v>184</v>
      </c>
      <c r="O6" s="29" t="s">
        <v>88</v>
      </c>
      <c r="P6" s="99" t="s">
        <v>32</v>
      </c>
      <c r="Q6" s="29" t="s">
        <v>88</v>
      </c>
      <c r="R6" s="29" t="s">
        <v>191</v>
      </c>
      <c r="S6" s="113" t="s">
        <v>88</v>
      </c>
    </row>
    <row r="7" spans="1:19" ht="17.399999999999999" customHeight="1" x14ac:dyDescent="0.3">
      <c r="A7" s="53" t="s">
        <v>4</v>
      </c>
      <c r="B7" s="133" t="s">
        <v>62</v>
      </c>
      <c r="C7" s="133"/>
      <c r="D7" s="91">
        <v>9032662.3599999994</v>
      </c>
      <c r="E7" s="91">
        <v>70.7</v>
      </c>
      <c r="F7" s="58">
        <v>9062476.9799999986</v>
      </c>
      <c r="G7" s="58">
        <v>70.624454405416031</v>
      </c>
      <c r="H7" s="58">
        <v>9657966.1999999993</v>
      </c>
      <c r="I7" s="58">
        <v>71.025078735671514</v>
      </c>
      <c r="J7" s="58">
        <f>SUM(J8:J13)</f>
        <v>12061112.039999999</v>
      </c>
      <c r="K7" s="58">
        <f>(J7/J22)*100</f>
        <v>69.592257047113293</v>
      </c>
      <c r="L7" s="58">
        <v>10179067.4</v>
      </c>
      <c r="M7" s="58">
        <v>71.890804051119915</v>
      </c>
      <c r="N7" s="58">
        <f>SUM(N8:N13)</f>
        <v>13544479.600000001</v>
      </c>
      <c r="O7" s="58">
        <f>(N7/N22)*100</f>
        <v>63.131242763865501</v>
      </c>
      <c r="P7" s="58">
        <v>10665465.6</v>
      </c>
      <c r="Q7" s="58">
        <v>72.576574913012621</v>
      </c>
      <c r="R7" s="8">
        <f>SUM(R8:R13)</f>
        <v>13949191.950000001</v>
      </c>
      <c r="S7" s="37">
        <v>63.738785330541013</v>
      </c>
    </row>
    <row r="8" spans="1:19" ht="17.399999999999999" customHeight="1" x14ac:dyDescent="0.3">
      <c r="A8" s="54" t="s">
        <v>63</v>
      </c>
      <c r="B8" s="132" t="s">
        <v>64</v>
      </c>
      <c r="C8" s="132"/>
      <c r="D8" s="92">
        <v>7414992.4199999999</v>
      </c>
      <c r="E8" s="92">
        <v>58.04</v>
      </c>
      <c r="F8" s="7">
        <v>7436136.959999999</v>
      </c>
      <c r="G8" s="7">
        <v>57.950284104771221</v>
      </c>
      <c r="H8" s="7">
        <v>7302300</v>
      </c>
      <c r="I8" s="62">
        <v>53.701413083377133</v>
      </c>
      <c r="J8" s="7">
        <f>Vodoopskrba!I48</f>
        <v>9190216.8399999999</v>
      </c>
      <c r="K8" s="7">
        <f>(J8/J22)*100</f>
        <v>53.027277296396733</v>
      </c>
      <c r="L8" s="7">
        <v>7645014</v>
      </c>
      <c r="M8" s="7">
        <v>53.993767979379768</v>
      </c>
      <c r="N8" s="7">
        <f>Vodoopskrba!M48</f>
        <v>10141774.800000001</v>
      </c>
      <c r="O8" s="7">
        <f>(N8/N22)*100</f>
        <v>47.27112933561903</v>
      </c>
      <c r="P8" s="7">
        <v>7951046</v>
      </c>
      <c r="Q8" s="7">
        <v>54.105437802528698</v>
      </c>
      <c r="R8" s="7">
        <f>Vodoopskrba!Q48</f>
        <v>10393068.800000001</v>
      </c>
      <c r="S8" s="97">
        <v>47.488080234991834</v>
      </c>
    </row>
    <row r="9" spans="1:19" ht="17.399999999999999" customHeight="1" x14ac:dyDescent="0.3">
      <c r="A9" s="54" t="s">
        <v>65</v>
      </c>
      <c r="B9" s="115" t="s">
        <v>66</v>
      </c>
      <c r="C9" s="115"/>
      <c r="D9" s="92">
        <v>555749.93999999994</v>
      </c>
      <c r="E9" s="92">
        <v>4.3499999999999996</v>
      </c>
      <c r="F9" s="7">
        <v>559167.13</v>
      </c>
      <c r="G9" s="7">
        <v>4.3576246940924479</v>
      </c>
      <c r="H9" s="7">
        <v>693519</v>
      </c>
      <c r="I9" s="62">
        <v>5.1001671117552858</v>
      </c>
      <c r="J9" s="7">
        <v>832253.2</v>
      </c>
      <c r="K9" s="7">
        <f>(J9/J22)*100</f>
        <v>4.8020761626788264</v>
      </c>
      <c r="L9" s="7">
        <v>754215</v>
      </c>
      <c r="M9" s="7">
        <v>5.3267279453730128</v>
      </c>
      <c r="N9" s="7">
        <v>1094278.3999999999</v>
      </c>
      <c r="O9" s="7">
        <f>(N9/N22)*100</f>
        <v>5.1004658253281514</v>
      </c>
      <c r="P9" s="7">
        <v>815092</v>
      </c>
      <c r="Q9" s="7">
        <v>5.5465544419361574</v>
      </c>
      <c r="R9" s="7">
        <v>1162764</v>
      </c>
      <c r="S9" s="97">
        <v>5.3135771914201415</v>
      </c>
    </row>
    <row r="10" spans="1:19" ht="17.399999999999999" customHeight="1" x14ac:dyDescent="0.3">
      <c r="A10" s="54" t="s">
        <v>67</v>
      </c>
      <c r="B10" s="132" t="s">
        <v>68</v>
      </c>
      <c r="C10" s="132"/>
      <c r="D10" s="92">
        <v>169920</v>
      </c>
      <c r="E10" s="92">
        <v>1.33</v>
      </c>
      <c r="F10" s="7">
        <v>170533.55</v>
      </c>
      <c r="G10" s="7">
        <v>1.3289787056174942</v>
      </c>
      <c r="H10" s="7">
        <v>897147.2</v>
      </c>
      <c r="I10" s="62">
        <v>6.5976572290641524</v>
      </c>
      <c r="J10" s="7">
        <v>1061386</v>
      </c>
      <c r="K10" s="7">
        <f>(J10/J22)*100</f>
        <v>6.1241655904729821</v>
      </c>
      <c r="L10" s="7">
        <v>974838.4</v>
      </c>
      <c r="M10" s="7">
        <v>6.8849054281640054</v>
      </c>
      <c r="N10" s="7">
        <v>1366626.4</v>
      </c>
      <c r="O10" s="7">
        <f>(N10/N22)*100</f>
        <v>6.3698883658776779</v>
      </c>
      <c r="P10" s="7">
        <v>1054327.6000000001</v>
      </c>
      <c r="Q10" s="7">
        <v>7.1745096664375172</v>
      </c>
      <c r="R10" s="7">
        <v>1450859.15</v>
      </c>
      <c r="S10" s="97">
        <v>6.6301090224699193</v>
      </c>
    </row>
    <row r="11" spans="1:19" ht="17.399999999999999" customHeight="1" x14ac:dyDescent="0.3">
      <c r="A11" s="54" t="s">
        <v>69</v>
      </c>
      <c r="B11" s="135" t="s">
        <v>193</v>
      </c>
      <c r="C11" s="135"/>
      <c r="D11" s="93">
        <v>60000</v>
      </c>
      <c r="E11" s="93">
        <v>0.47</v>
      </c>
      <c r="F11" s="116">
        <v>59516.35</v>
      </c>
      <c r="G11" s="117">
        <v>0.4638146674720473</v>
      </c>
      <c r="H11" s="117">
        <v>60000</v>
      </c>
      <c r="I11" s="118">
        <v>0.44124245580195665</v>
      </c>
      <c r="J11" s="18">
        <v>97256</v>
      </c>
      <c r="K11" s="119">
        <f>(J11/J22)*100</f>
        <v>0.56116422175065461</v>
      </c>
      <c r="L11" s="118">
        <v>60000</v>
      </c>
      <c r="M11" s="118">
        <v>0.42375672284743837</v>
      </c>
      <c r="N11" s="118">
        <v>114800</v>
      </c>
      <c r="O11" s="118">
        <f>(N11/N22)*100</f>
        <v>0.53508638820584586</v>
      </c>
      <c r="P11" s="118">
        <v>60000</v>
      </c>
      <c r="Q11" s="118">
        <v>0.40828920725043238</v>
      </c>
      <c r="R11" s="118">
        <v>119500</v>
      </c>
      <c r="S11" s="120">
        <v>0.54608886616261498</v>
      </c>
    </row>
    <row r="12" spans="1:19" ht="17.399999999999999" customHeight="1" x14ac:dyDescent="0.3">
      <c r="A12" s="55" t="s">
        <v>70</v>
      </c>
      <c r="B12" s="132" t="s">
        <v>71</v>
      </c>
      <c r="C12" s="132"/>
      <c r="D12" s="92">
        <v>640000</v>
      </c>
      <c r="E12" s="92">
        <v>5.01</v>
      </c>
      <c r="F12" s="7">
        <v>643149.86</v>
      </c>
      <c r="G12" s="7">
        <v>5.012107403269753</v>
      </c>
      <c r="H12" s="7">
        <v>430000</v>
      </c>
      <c r="I12" s="62">
        <v>3.1622375999140222</v>
      </c>
      <c r="J12" s="18">
        <v>600000</v>
      </c>
      <c r="K12" s="18">
        <f>(J12/J22)*100</f>
        <v>3.4619821198732499</v>
      </c>
      <c r="L12" s="18">
        <v>460000</v>
      </c>
      <c r="M12" s="18">
        <v>3.2488015418303609</v>
      </c>
      <c r="N12" s="18">
        <v>600000</v>
      </c>
      <c r="O12" s="18">
        <f>(N12/N22)*100</f>
        <v>2.7966187536890894</v>
      </c>
      <c r="P12" s="18">
        <v>490000</v>
      </c>
      <c r="Q12" s="18">
        <v>3.3343618592118642</v>
      </c>
      <c r="R12" s="18">
        <v>600000</v>
      </c>
      <c r="S12" s="105">
        <v>2.7418687840800757</v>
      </c>
    </row>
    <row r="13" spans="1:19" ht="17.399999999999999" customHeight="1" x14ac:dyDescent="0.3">
      <c r="A13" s="55" t="s">
        <v>72</v>
      </c>
      <c r="B13" s="132" t="s">
        <v>73</v>
      </c>
      <c r="C13" s="132"/>
      <c r="D13" s="92">
        <v>192000</v>
      </c>
      <c r="E13" s="92">
        <v>1.5</v>
      </c>
      <c r="F13" s="30">
        <v>193973.13</v>
      </c>
      <c r="G13" s="7">
        <v>1.5116448301930849</v>
      </c>
      <c r="H13" s="7">
        <v>275000</v>
      </c>
      <c r="I13" s="62">
        <v>2.0223612557589683</v>
      </c>
      <c r="J13" s="18">
        <v>280000</v>
      </c>
      <c r="K13" s="18">
        <f>(J13/J22)*100</f>
        <v>1.6155916559408499</v>
      </c>
      <c r="L13" s="18">
        <v>285000</v>
      </c>
      <c r="M13" s="18">
        <v>2.0128444335253324</v>
      </c>
      <c r="N13" s="18">
        <v>227000</v>
      </c>
      <c r="O13" s="18">
        <f>(N13/N22)*100</f>
        <v>1.0580540951457056</v>
      </c>
      <c r="P13" s="18">
        <v>295000</v>
      </c>
      <c r="Q13" s="18">
        <v>2.0074219356479595</v>
      </c>
      <c r="R13" s="18">
        <v>223000</v>
      </c>
      <c r="S13" s="105">
        <v>1.019061231416428</v>
      </c>
    </row>
    <row r="14" spans="1:19" ht="43.8" customHeight="1" x14ac:dyDescent="0.3">
      <c r="A14" s="53" t="s">
        <v>6</v>
      </c>
      <c r="B14" s="136" t="s">
        <v>74</v>
      </c>
      <c r="C14" s="136"/>
      <c r="D14" s="94">
        <v>959482.62</v>
      </c>
      <c r="E14" s="94">
        <v>7.51</v>
      </c>
      <c r="F14" s="59">
        <v>994042.45000000007</v>
      </c>
      <c r="G14" s="59">
        <v>7.7466354774755057</v>
      </c>
      <c r="H14" s="59">
        <v>730000</v>
      </c>
      <c r="I14" s="60">
        <v>5.3684498789238058</v>
      </c>
      <c r="J14" s="60">
        <v>930000</v>
      </c>
      <c r="K14" s="60">
        <f>(J14/J22)*100</f>
        <v>5.3660722858035372</v>
      </c>
      <c r="L14" s="59">
        <v>750000</v>
      </c>
      <c r="M14" s="60">
        <v>5.2969590355929794</v>
      </c>
      <c r="N14" s="60">
        <v>950000</v>
      </c>
      <c r="O14" s="60">
        <f>(N14/N22)*100</f>
        <v>4.427979693341058</v>
      </c>
      <c r="P14" s="59">
        <v>770000</v>
      </c>
      <c r="Q14" s="60">
        <v>5.2397114930472162</v>
      </c>
      <c r="R14" s="60">
        <v>970000</v>
      </c>
      <c r="S14" s="98">
        <v>4.4326878675961217</v>
      </c>
    </row>
    <row r="15" spans="1:19" ht="17.399999999999999" customHeight="1" x14ac:dyDescent="0.3">
      <c r="A15" s="55" t="s">
        <v>75</v>
      </c>
      <c r="B15" s="132" t="s">
        <v>76</v>
      </c>
      <c r="C15" s="132"/>
      <c r="D15" s="92">
        <v>329761.19</v>
      </c>
      <c r="E15" s="92">
        <v>2.58</v>
      </c>
      <c r="F15" s="7">
        <v>311093.95</v>
      </c>
      <c r="G15" s="7">
        <v>2.4243747637718998</v>
      </c>
      <c r="H15" s="7">
        <v>200000</v>
      </c>
      <c r="I15" s="62">
        <v>1.4708081860065221</v>
      </c>
      <c r="J15" s="18">
        <v>400000</v>
      </c>
      <c r="K15" s="18">
        <f>(J15/J22)*100</f>
        <v>2.3079880799154999</v>
      </c>
      <c r="L15" s="18">
        <v>200000</v>
      </c>
      <c r="M15" s="18">
        <v>1.4125224094914612</v>
      </c>
      <c r="N15" s="18">
        <v>400000</v>
      </c>
      <c r="O15" s="18">
        <f>(N15/N22)*100</f>
        <v>1.8644125024593929</v>
      </c>
      <c r="P15" s="18">
        <v>200000</v>
      </c>
      <c r="Q15" s="18">
        <v>1.360964024168108</v>
      </c>
      <c r="R15" s="18">
        <v>400000</v>
      </c>
      <c r="S15" s="105">
        <v>1.8279125227200501</v>
      </c>
    </row>
    <row r="16" spans="1:19" ht="17.399999999999999" customHeight="1" x14ac:dyDescent="0.3">
      <c r="A16" s="55" t="s">
        <v>77</v>
      </c>
      <c r="B16" s="56" t="s">
        <v>78</v>
      </c>
      <c r="C16" s="56"/>
      <c r="D16" s="92">
        <v>359721.43</v>
      </c>
      <c r="E16" s="92">
        <v>2.82</v>
      </c>
      <c r="F16" s="7">
        <v>431674.34</v>
      </c>
      <c r="G16" s="7">
        <v>3.3640653444526674</v>
      </c>
      <c r="H16" s="7">
        <v>250000</v>
      </c>
      <c r="I16" s="62">
        <v>1.8385102325081528</v>
      </c>
      <c r="J16" s="18">
        <v>250000</v>
      </c>
      <c r="K16" s="18">
        <f>(J16/J22)*100</f>
        <v>1.4424925499471875</v>
      </c>
      <c r="L16" s="18">
        <v>250000</v>
      </c>
      <c r="M16" s="18">
        <v>1.7656530118643265</v>
      </c>
      <c r="N16" s="18">
        <v>250000</v>
      </c>
      <c r="O16" s="18">
        <f>(N16/N22)*100</f>
        <v>1.1652578140371206</v>
      </c>
      <c r="P16" s="18">
        <v>250000</v>
      </c>
      <c r="Q16" s="18">
        <v>1.7012050302101351</v>
      </c>
      <c r="R16" s="18">
        <v>250000</v>
      </c>
      <c r="S16" s="105">
        <v>1.1424453267000314</v>
      </c>
    </row>
    <row r="17" spans="1:19" ht="17.399999999999999" customHeight="1" x14ac:dyDescent="0.3">
      <c r="A17" s="55" t="s">
        <v>79</v>
      </c>
      <c r="B17" s="56" t="s">
        <v>192</v>
      </c>
      <c r="C17" s="56"/>
      <c r="D17" s="92">
        <v>270000</v>
      </c>
      <c r="E17" s="92">
        <v>2.11</v>
      </c>
      <c r="F17" s="7">
        <v>251274.16</v>
      </c>
      <c r="G17" s="7">
        <v>1.9581953692509373</v>
      </c>
      <c r="H17" s="7">
        <v>280000</v>
      </c>
      <c r="I17" s="62">
        <v>2.0591314604091311</v>
      </c>
      <c r="J17" s="18">
        <v>280000</v>
      </c>
      <c r="K17" s="18">
        <f>(J17/J22)*100</f>
        <v>1.6155916559408499</v>
      </c>
      <c r="L17" s="18">
        <v>300000</v>
      </c>
      <c r="M17" s="18">
        <v>2.1187836142371919</v>
      </c>
      <c r="N17" s="18">
        <v>300000</v>
      </c>
      <c r="O17" s="18">
        <f>(N17/N22)*100</f>
        <v>1.3983093768445447</v>
      </c>
      <c r="P17" s="18">
        <v>320000</v>
      </c>
      <c r="Q17" s="18">
        <v>2.177542438668973</v>
      </c>
      <c r="R17" s="18">
        <v>320000</v>
      </c>
      <c r="S17" s="105">
        <v>1.4623300181760401</v>
      </c>
    </row>
    <row r="18" spans="1:19" x14ac:dyDescent="0.3">
      <c r="A18" s="53" t="s">
        <v>8</v>
      </c>
      <c r="B18" s="137" t="s">
        <v>80</v>
      </c>
      <c r="C18" s="137"/>
      <c r="D18" s="95">
        <v>2755000</v>
      </c>
      <c r="E18" s="95">
        <v>21.56</v>
      </c>
      <c r="F18" s="60">
        <v>2748506.2920000004</v>
      </c>
      <c r="G18" s="60">
        <v>21.419282799916491</v>
      </c>
      <c r="H18" s="60">
        <v>3180000</v>
      </c>
      <c r="I18" s="58">
        <v>23.3858501575037</v>
      </c>
      <c r="J18" s="60">
        <f>J19+J20</f>
        <v>4295000</v>
      </c>
      <c r="K18" s="60">
        <f>(J18/J22)*100</f>
        <v>24.782022008092682</v>
      </c>
      <c r="L18" s="60">
        <v>3200000</v>
      </c>
      <c r="M18" s="60">
        <v>22.60035855186338</v>
      </c>
      <c r="N18" s="60">
        <v>6920000</v>
      </c>
      <c r="O18" s="60">
        <f>(N18/N22)*100</f>
        <v>32.254336292547499</v>
      </c>
      <c r="P18" s="60">
        <v>3230000</v>
      </c>
      <c r="Q18" s="60">
        <v>21.979568990314945</v>
      </c>
      <c r="R18" s="60">
        <v>6925000</v>
      </c>
      <c r="S18" s="98">
        <v>31.645735549590871</v>
      </c>
    </row>
    <row r="19" spans="1:19" ht="16.2" customHeight="1" x14ac:dyDescent="0.3">
      <c r="A19" s="55" t="s">
        <v>81</v>
      </c>
      <c r="B19" s="132" t="s">
        <v>82</v>
      </c>
      <c r="C19" s="132"/>
      <c r="D19" s="92">
        <v>2410000</v>
      </c>
      <c r="E19" s="92">
        <v>18.86</v>
      </c>
      <c r="F19" s="50">
        <v>2409697.0320000001</v>
      </c>
      <c r="G19" s="7">
        <v>18.778920878136166</v>
      </c>
      <c r="H19" s="7">
        <v>2470000</v>
      </c>
      <c r="I19" s="62">
        <v>18.164481097180548</v>
      </c>
      <c r="J19" s="49">
        <v>3550000</v>
      </c>
      <c r="K19" s="49">
        <f>(J19/J22)*100</f>
        <v>20.483394209250061</v>
      </c>
      <c r="L19" s="49">
        <v>2490000</v>
      </c>
      <c r="M19" s="49">
        <v>17.585903998168693</v>
      </c>
      <c r="N19" s="49">
        <v>6650000</v>
      </c>
      <c r="O19" s="49">
        <f>(N19/N22)*100</f>
        <v>30.99585785338741</v>
      </c>
      <c r="P19" s="49">
        <v>2520000</v>
      </c>
      <c r="Q19" s="49">
        <v>17.148146704518162</v>
      </c>
      <c r="R19" s="49">
        <v>6650000</v>
      </c>
      <c r="S19" s="105">
        <v>30.389045690220833</v>
      </c>
    </row>
    <row r="20" spans="1:19" ht="16.2" customHeight="1" x14ac:dyDescent="0.3">
      <c r="A20" s="55" t="s">
        <v>83</v>
      </c>
      <c r="B20" s="132" t="s">
        <v>84</v>
      </c>
      <c r="C20" s="132"/>
      <c r="D20" s="92">
        <v>345000</v>
      </c>
      <c r="E20" s="92">
        <v>2.7</v>
      </c>
      <c r="F20" s="7">
        <v>338809.26</v>
      </c>
      <c r="G20" s="7">
        <v>2.6403619217803249</v>
      </c>
      <c r="H20" s="7">
        <v>710000</v>
      </c>
      <c r="I20" s="62">
        <v>5.2213690603231537</v>
      </c>
      <c r="J20" s="7">
        <v>745000</v>
      </c>
      <c r="K20" s="7">
        <f>(J20/J22)*100</f>
        <v>4.2986277988426185</v>
      </c>
      <c r="L20" s="7">
        <v>710000</v>
      </c>
      <c r="M20" s="7">
        <v>5.0144545536946872</v>
      </c>
      <c r="N20" s="7">
        <v>270000</v>
      </c>
      <c r="O20" s="7">
        <f>(N20/N22)*100</f>
        <v>1.2584784391600903</v>
      </c>
      <c r="P20" s="7">
        <v>710000</v>
      </c>
      <c r="Q20" s="7">
        <v>4.8314222857967835</v>
      </c>
      <c r="R20" s="7">
        <v>275000</v>
      </c>
      <c r="S20" s="97">
        <v>1.2566898593700346</v>
      </c>
    </row>
    <row r="21" spans="1:19" ht="16.8" customHeight="1" x14ac:dyDescent="0.3">
      <c r="A21" s="53" t="s">
        <v>10</v>
      </c>
      <c r="B21" s="133" t="s">
        <v>85</v>
      </c>
      <c r="C21" s="133"/>
      <c r="D21" s="91">
        <v>28300</v>
      </c>
      <c r="E21" s="91">
        <v>0.22</v>
      </c>
      <c r="F21" s="60">
        <v>26899.22</v>
      </c>
      <c r="G21" s="60">
        <v>0.2096273171919556</v>
      </c>
      <c r="H21" s="60">
        <v>30000</v>
      </c>
      <c r="I21" s="58">
        <v>0.22062122790097832</v>
      </c>
      <c r="J21" s="60">
        <v>45000</v>
      </c>
      <c r="K21" s="60">
        <f>(J21/J22)*100</f>
        <v>0.25964865899049372</v>
      </c>
      <c r="L21" s="60">
        <v>30000</v>
      </c>
      <c r="M21" s="60">
        <v>0.21187836142371919</v>
      </c>
      <c r="N21" s="60">
        <v>40000</v>
      </c>
      <c r="O21" s="60">
        <f>(N21/N22)*100</f>
        <v>0.1864412502459393</v>
      </c>
      <c r="P21" s="60">
        <v>30000</v>
      </c>
      <c r="Q21" s="60">
        <v>0.20414460362521619</v>
      </c>
      <c r="R21" s="60">
        <v>40000</v>
      </c>
      <c r="S21" s="98">
        <v>0.18279125227200502</v>
      </c>
    </row>
    <row r="22" spans="1:19" ht="24" customHeight="1" thickBot="1" x14ac:dyDescent="0.35">
      <c r="A22" s="57"/>
      <c r="B22" s="134" t="s">
        <v>86</v>
      </c>
      <c r="C22" s="134"/>
      <c r="D22" s="96">
        <f>D21+D18+D14+D7</f>
        <v>12775444.98</v>
      </c>
      <c r="E22" s="96">
        <v>100</v>
      </c>
      <c r="F22" s="31">
        <v>12831924.942</v>
      </c>
      <c r="G22" s="31">
        <v>99.999999999999986</v>
      </c>
      <c r="H22" s="31">
        <v>13597966.199999999</v>
      </c>
      <c r="I22" s="63">
        <v>100</v>
      </c>
      <c r="J22" s="31">
        <f>J7+J14+J18+J21</f>
        <v>17331112.039999999</v>
      </c>
      <c r="K22" s="31">
        <f>K7+K14+K18+K21</f>
        <v>100.00000000000001</v>
      </c>
      <c r="L22" s="31">
        <v>14159067.4</v>
      </c>
      <c r="M22" s="31">
        <v>100</v>
      </c>
      <c r="N22" s="31">
        <f>N7+N14+N18+N21</f>
        <v>21454479.600000001</v>
      </c>
      <c r="O22" s="31">
        <f>O21+O18+O14+O7</f>
        <v>100</v>
      </c>
      <c r="P22" s="31">
        <v>14695465.6</v>
      </c>
      <c r="Q22" s="31">
        <v>100</v>
      </c>
      <c r="R22" s="31">
        <f>R7+R14+R18+R21</f>
        <v>21884191.950000003</v>
      </c>
      <c r="S22" s="38">
        <v>100</v>
      </c>
    </row>
    <row r="24" spans="1:19" x14ac:dyDescent="0.3"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</row>
    <row r="25" spans="1:19" x14ac:dyDescent="0.3">
      <c r="E25" s="106"/>
      <c r="G25" s="106"/>
      <c r="I25" s="106"/>
      <c r="K25" s="106"/>
      <c r="M25" s="106"/>
      <c r="O25" s="106"/>
      <c r="S25" s="106"/>
    </row>
    <row r="26" spans="1:19" x14ac:dyDescent="0.3">
      <c r="E26" s="106"/>
      <c r="G26" s="106"/>
      <c r="I26" s="106"/>
      <c r="K26" s="106"/>
      <c r="M26" s="106"/>
      <c r="O26" s="106"/>
      <c r="S26" s="106"/>
    </row>
    <row r="27" spans="1:19" x14ac:dyDescent="0.3">
      <c r="E27" s="106"/>
      <c r="G27" s="106"/>
      <c r="I27" s="106"/>
      <c r="K27" s="106"/>
      <c r="M27" s="106"/>
      <c r="O27" s="106"/>
      <c r="S27" s="106"/>
    </row>
    <row r="28" spans="1:19" x14ac:dyDescent="0.3">
      <c r="E28" s="106"/>
      <c r="G28" s="106"/>
      <c r="I28" s="106"/>
      <c r="K28" s="106"/>
      <c r="M28" s="106"/>
      <c r="O28" s="106"/>
      <c r="S28" s="106"/>
    </row>
    <row r="29" spans="1:19" x14ac:dyDescent="0.3">
      <c r="E29" s="106"/>
      <c r="G29" s="106"/>
      <c r="I29" s="106"/>
      <c r="K29" s="106"/>
      <c r="M29" s="106"/>
      <c r="O29" s="106"/>
      <c r="S29" s="106"/>
    </row>
    <row r="30" spans="1:19" x14ac:dyDescent="0.3">
      <c r="E30" s="106"/>
      <c r="G30" s="106"/>
      <c r="I30" s="106"/>
      <c r="K30" s="106"/>
      <c r="M30" s="106"/>
      <c r="O30" s="106"/>
      <c r="S30" s="106"/>
    </row>
    <row r="31" spans="1:19" x14ac:dyDescent="0.3">
      <c r="E31" s="106"/>
      <c r="G31" s="106"/>
      <c r="I31" s="106"/>
      <c r="K31" s="106"/>
      <c r="M31" s="106"/>
      <c r="O31" s="106"/>
      <c r="S31" s="106"/>
    </row>
    <row r="32" spans="1:19" x14ac:dyDescent="0.3">
      <c r="E32" s="106"/>
      <c r="G32" s="106"/>
      <c r="I32" s="106"/>
      <c r="K32" s="106"/>
      <c r="M32" s="106"/>
      <c r="O32" s="106"/>
      <c r="S32" s="106"/>
    </row>
    <row r="33" spans="5:19" x14ac:dyDescent="0.3">
      <c r="E33" s="106"/>
      <c r="G33" s="106"/>
      <c r="I33" s="106"/>
      <c r="K33" s="106"/>
      <c r="M33" s="106"/>
      <c r="O33" s="106"/>
      <c r="S33" s="106"/>
    </row>
    <row r="34" spans="5:19" x14ac:dyDescent="0.3">
      <c r="E34" s="106"/>
      <c r="G34" s="106"/>
      <c r="I34" s="106"/>
      <c r="K34" s="106"/>
      <c r="M34" s="106"/>
      <c r="O34" s="106"/>
      <c r="S34" s="106"/>
    </row>
    <row r="35" spans="5:19" x14ac:dyDescent="0.3">
      <c r="E35" s="106"/>
      <c r="G35" s="106"/>
      <c r="I35" s="106"/>
      <c r="K35" s="106"/>
      <c r="M35" s="106"/>
      <c r="O35" s="106"/>
      <c r="S35" s="106"/>
    </row>
    <row r="36" spans="5:19" x14ac:dyDescent="0.3">
      <c r="E36" s="106"/>
      <c r="G36" s="106"/>
      <c r="I36" s="106"/>
      <c r="K36" s="106"/>
      <c r="M36" s="106"/>
      <c r="O36" s="106"/>
      <c r="S36" s="106"/>
    </row>
    <row r="37" spans="5:19" x14ac:dyDescent="0.3">
      <c r="E37" s="106"/>
      <c r="G37" s="106"/>
      <c r="I37" s="106"/>
      <c r="K37" s="106"/>
      <c r="M37" s="106"/>
      <c r="O37" s="106"/>
      <c r="S37" s="106"/>
    </row>
    <row r="38" spans="5:19" x14ac:dyDescent="0.3">
      <c r="E38" s="106"/>
      <c r="G38" s="106"/>
      <c r="I38" s="106"/>
      <c r="K38" s="106"/>
      <c r="M38" s="106"/>
      <c r="O38" s="106"/>
      <c r="S38" s="106"/>
    </row>
    <row r="39" spans="5:19" x14ac:dyDescent="0.3">
      <c r="E39" s="106"/>
      <c r="G39" s="106"/>
      <c r="I39" s="106"/>
      <c r="K39" s="106"/>
      <c r="M39" s="106"/>
      <c r="O39" s="106"/>
      <c r="S39" s="106"/>
    </row>
    <row r="40" spans="5:19" x14ac:dyDescent="0.3">
      <c r="E40" s="106"/>
      <c r="G40" s="106"/>
      <c r="M40" s="106"/>
      <c r="O40" s="106"/>
      <c r="S40" s="106"/>
    </row>
    <row r="41" spans="5:19" x14ac:dyDescent="0.3">
      <c r="E41" s="106"/>
      <c r="G41" s="106"/>
      <c r="M41" s="106"/>
      <c r="S41" s="106"/>
    </row>
    <row r="42" spans="5:19" x14ac:dyDescent="0.3">
      <c r="E42" s="106"/>
      <c r="G42" s="106"/>
      <c r="M42" s="106"/>
    </row>
    <row r="43" spans="5:19" x14ac:dyDescent="0.3">
      <c r="E43" s="106"/>
      <c r="M43" s="106"/>
    </row>
    <row r="44" spans="5:19" x14ac:dyDescent="0.3">
      <c r="E44" s="106"/>
      <c r="M44" s="106"/>
    </row>
    <row r="45" spans="5:19" x14ac:dyDescent="0.3">
      <c r="E45" s="106"/>
    </row>
    <row r="46" spans="5:19" x14ac:dyDescent="0.3">
      <c r="E46" s="106"/>
    </row>
    <row r="47" spans="5:19" x14ac:dyDescent="0.3">
      <c r="E47" s="106"/>
    </row>
    <row r="48" spans="5:19" x14ac:dyDescent="0.3">
      <c r="E48" s="106"/>
    </row>
    <row r="49" spans="5:5" x14ac:dyDescent="0.3">
      <c r="E49" s="106"/>
    </row>
    <row r="50" spans="5:5" x14ac:dyDescent="0.3">
      <c r="E50" s="106"/>
    </row>
    <row r="51" spans="5:5" x14ac:dyDescent="0.3">
      <c r="E51" s="106"/>
    </row>
  </sheetData>
  <sheetProtection algorithmName="SHA-512" hashValue="zpfXahwuOwYStvlLoZevw+f0UA/WbJT9SZvGcksBFmvCZ/g0Ft82x81J1LIXBd/E4OuHg5tJGimdS7JFK9XfhA==" saltValue="GQb/QQn2HAJcWf535kpbNw==" spinCount="100000" sheet="1" objects="1" scenarios="1"/>
  <mergeCells count="15">
    <mergeCell ref="B5:C5"/>
    <mergeCell ref="B6:C6"/>
    <mergeCell ref="B7:C7"/>
    <mergeCell ref="B8:C8"/>
    <mergeCell ref="B10:C10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8:C18"/>
  </mergeCells>
  <pageMargins left="0.7" right="0.7" top="0.75" bottom="0.75" header="0.3" footer="0.3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topLeftCell="A31" zoomScale="90" zoomScaleNormal="90" workbookViewId="0">
      <selection activeCell="K55" sqref="K55"/>
    </sheetView>
  </sheetViews>
  <sheetFormatPr defaultRowHeight="14.4" x14ac:dyDescent="0.3"/>
  <cols>
    <col min="1" max="1" width="6.5546875" customWidth="1"/>
    <col min="3" max="3" width="28.21875" customWidth="1"/>
    <col min="4" max="4" width="14.88671875" hidden="1" customWidth="1"/>
    <col min="5" max="5" width="12.44140625" hidden="1" customWidth="1"/>
    <col min="6" max="6" width="13.88671875" hidden="1" customWidth="1"/>
    <col min="7" max="7" width="10.21875" hidden="1" customWidth="1"/>
    <col min="8" max="8" width="13.88671875" customWidth="1"/>
    <col min="9" max="9" width="10.21875" customWidth="1"/>
    <col min="10" max="10" width="13.77734375" customWidth="1"/>
    <col min="11" max="11" width="10.109375" customWidth="1"/>
    <col min="12" max="12" width="14.109375" customWidth="1"/>
    <col min="13" max="13" width="10.21875" customWidth="1"/>
    <col min="14" max="14" width="14" customWidth="1"/>
    <col min="15" max="15" width="10.109375" customWidth="1"/>
    <col min="16" max="16" width="13.6640625" customWidth="1"/>
    <col min="17" max="17" width="10" customWidth="1"/>
    <col min="18" max="18" width="14.33203125" customWidth="1"/>
    <col min="19" max="19" width="10.33203125" customWidth="1"/>
    <col min="20" max="20" width="14.88671875" customWidth="1"/>
    <col min="21" max="21" width="10.33203125" customWidth="1"/>
  </cols>
  <sheetData>
    <row r="1" spans="1:21" ht="18" x14ac:dyDescent="0.35">
      <c r="A1" s="1" t="s">
        <v>89</v>
      </c>
      <c r="B1" s="64"/>
      <c r="C1" s="13"/>
    </row>
    <row r="2" spans="1:21" ht="18" x14ac:dyDescent="0.35">
      <c r="A2" s="1"/>
      <c r="B2" s="64"/>
      <c r="C2" s="13"/>
    </row>
    <row r="3" spans="1:21" ht="9" customHeight="1" thickBot="1" x14ac:dyDescent="0.35">
      <c r="C3" s="13"/>
    </row>
    <row r="4" spans="1:21" ht="57.6" x14ac:dyDescent="0.3">
      <c r="A4" s="21" t="s">
        <v>2</v>
      </c>
      <c r="B4" s="130" t="s">
        <v>90</v>
      </c>
      <c r="C4" s="130"/>
      <c r="D4" s="99" t="s">
        <v>172</v>
      </c>
      <c r="E4" s="29" t="s">
        <v>173</v>
      </c>
      <c r="F4" s="29" t="s">
        <v>180</v>
      </c>
      <c r="G4" s="29" t="s">
        <v>173</v>
      </c>
      <c r="H4" s="29" t="s">
        <v>87</v>
      </c>
      <c r="I4" s="29" t="s">
        <v>173</v>
      </c>
      <c r="J4" s="61" t="s">
        <v>29</v>
      </c>
      <c r="K4" s="34" t="s">
        <v>173</v>
      </c>
      <c r="L4" s="29" t="s">
        <v>186</v>
      </c>
      <c r="M4" s="29" t="s">
        <v>173</v>
      </c>
      <c r="N4" s="99" t="s">
        <v>31</v>
      </c>
      <c r="O4" s="29" t="s">
        <v>173</v>
      </c>
      <c r="P4" s="29" t="s">
        <v>189</v>
      </c>
      <c r="Q4" s="29" t="s">
        <v>173</v>
      </c>
      <c r="R4" s="99" t="s">
        <v>32</v>
      </c>
      <c r="S4" s="29" t="s">
        <v>173</v>
      </c>
      <c r="T4" s="29" t="s">
        <v>190</v>
      </c>
      <c r="U4" s="113" t="s">
        <v>173</v>
      </c>
    </row>
    <row r="5" spans="1:21" x14ac:dyDescent="0.3">
      <c r="A5" s="26" t="s">
        <v>4</v>
      </c>
      <c r="B5" s="126" t="s">
        <v>91</v>
      </c>
      <c r="C5" s="126"/>
      <c r="D5" s="8">
        <v>12199700</v>
      </c>
      <c r="E5" s="8">
        <v>99.009876883871542</v>
      </c>
      <c r="F5" s="8">
        <v>12763950</v>
      </c>
      <c r="G5" s="8">
        <v>99.920151242939852</v>
      </c>
      <c r="H5" s="8">
        <v>12807881.620000001</v>
      </c>
      <c r="I5" s="8">
        <v>99.927988844494223</v>
      </c>
      <c r="J5" s="8">
        <v>13474700</v>
      </c>
      <c r="K5" s="8">
        <v>99.102723454955978</v>
      </c>
      <c r="L5" s="8">
        <v>17240200</v>
      </c>
      <c r="M5" s="8">
        <v>99.486415991505666</v>
      </c>
      <c r="N5" s="8">
        <v>14085700</v>
      </c>
      <c r="O5" s="8">
        <v>99.491442819101977</v>
      </c>
      <c r="P5" s="8">
        <v>21323200</v>
      </c>
      <c r="Q5" s="8">
        <v>99.440382032532455</v>
      </c>
      <c r="R5" s="8">
        <v>14621700</v>
      </c>
      <c r="S5" s="8">
        <v>99.509994079095122</v>
      </c>
      <c r="T5" s="8">
        <v>21752200</v>
      </c>
      <c r="U5" s="37">
        <v>99.451358345296768</v>
      </c>
    </row>
    <row r="6" spans="1:21" x14ac:dyDescent="0.3">
      <c r="A6" s="26" t="s">
        <v>63</v>
      </c>
      <c r="B6" s="126" t="s">
        <v>92</v>
      </c>
      <c r="C6" s="126"/>
      <c r="D6" s="8">
        <v>3422200</v>
      </c>
      <c r="E6" s="8">
        <v>27.773764983727894</v>
      </c>
      <c r="F6" s="8">
        <v>3605850</v>
      </c>
      <c r="G6" s="8">
        <v>28.227709867192729</v>
      </c>
      <c r="H6" s="8">
        <v>3659702.18</v>
      </c>
      <c r="I6" s="8">
        <v>28.553252557093135</v>
      </c>
      <c r="J6" s="8">
        <v>3781200</v>
      </c>
      <c r="K6" s="8">
        <v>27.809689115741321</v>
      </c>
      <c r="L6" s="8">
        <v>4523200</v>
      </c>
      <c r="M6" s="8">
        <v>26.10160884518616</v>
      </c>
      <c r="N6" s="8">
        <v>3834200</v>
      </c>
      <c r="O6" s="8">
        <v>27.082082541655776</v>
      </c>
      <c r="P6" s="8">
        <v>4886200</v>
      </c>
      <c r="Q6" s="8">
        <v>22.786710938665873</v>
      </c>
      <c r="R6" s="8">
        <v>3841200</v>
      </c>
      <c r="S6" s="8">
        <v>26.141815880275221</v>
      </c>
      <c r="T6" s="8">
        <v>5003200</v>
      </c>
      <c r="U6" s="37">
        <v>22.874699390093362</v>
      </c>
    </row>
    <row r="7" spans="1:21" x14ac:dyDescent="0.3">
      <c r="A7" s="26" t="s">
        <v>93</v>
      </c>
      <c r="B7" s="126" t="s">
        <v>94</v>
      </c>
      <c r="C7" s="126"/>
      <c r="D7" s="8">
        <v>1871000</v>
      </c>
      <c r="E7" s="8">
        <v>15.184593035051982</v>
      </c>
      <c r="F7" s="8">
        <v>2088000</v>
      </c>
      <c r="G7" s="8">
        <v>16.345510268785006</v>
      </c>
      <c r="H7" s="8">
        <v>2147207.59</v>
      </c>
      <c r="I7" s="8">
        <v>16.752663903863695</v>
      </c>
      <c r="J7" s="8">
        <v>2442500</v>
      </c>
      <c r="K7" s="8">
        <v>17.963917715327984</v>
      </c>
      <c r="L7" s="8">
        <v>2516000</v>
      </c>
      <c r="M7" s="8">
        <v>14.518846801929691</v>
      </c>
      <c r="N7" s="8">
        <v>2442500</v>
      </c>
      <c r="O7" s="8">
        <v>17.252096032547659</v>
      </c>
      <c r="P7" s="8">
        <v>2665000</v>
      </c>
      <c r="Q7" s="8">
        <v>12.428182360841665</v>
      </c>
      <c r="R7" s="8">
        <v>2442500</v>
      </c>
      <c r="S7" s="8">
        <v>16.622770302918937</v>
      </c>
      <c r="T7" s="8">
        <v>2750000</v>
      </c>
      <c r="U7" s="37">
        <v>12.573037920282367</v>
      </c>
    </row>
    <row r="8" spans="1:21" x14ac:dyDescent="0.3">
      <c r="A8" s="23" t="s">
        <v>95</v>
      </c>
      <c r="B8" s="131" t="s">
        <v>96</v>
      </c>
      <c r="C8" s="131"/>
      <c r="D8" s="7">
        <v>771000</v>
      </c>
      <c r="E8" s="7">
        <v>6.2572534634019652</v>
      </c>
      <c r="F8" s="18">
        <v>1233000</v>
      </c>
      <c r="G8" s="49">
        <v>9.6523056328601111</v>
      </c>
      <c r="H8" s="49">
        <v>1278777.73</v>
      </c>
      <c r="I8" s="49">
        <v>9.977113353271891</v>
      </c>
      <c r="J8" s="7">
        <v>782500</v>
      </c>
      <c r="K8" s="7">
        <v>5.7550729221060992</v>
      </c>
      <c r="L8" s="7">
        <v>1224000</v>
      </c>
      <c r="M8" s="7">
        <v>7.0632227685063356</v>
      </c>
      <c r="N8" s="7">
        <v>782500</v>
      </c>
      <c r="O8" s="7">
        <v>5.5270276951764767</v>
      </c>
      <c r="P8" s="7">
        <v>1300000</v>
      </c>
      <c r="Q8" s="49">
        <v>6.0625279808983734</v>
      </c>
      <c r="R8" s="7">
        <v>782500</v>
      </c>
      <c r="S8" s="7">
        <v>5.3254115709453709</v>
      </c>
      <c r="T8" s="7">
        <v>1330000</v>
      </c>
      <c r="U8" s="36">
        <v>6.0807783396274724</v>
      </c>
    </row>
    <row r="9" spans="1:21" x14ac:dyDescent="0.3">
      <c r="A9" s="24" t="s">
        <v>97</v>
      </c>
      <c r="B9" s="127" t="s">
        <v>98</v>
      </c>
      <c r="C9" s="127"/>
      <c r="D9" s="7">
        <v>1100000</v>
      </c>
      <c r="E9" s="7">
        <v>8.9273395716500161</v>
      </c>
      <c r="F9" s="18">
        <v>855000</v>
      </c>
      <c r="G9" s="49">
        <v>6.6932046359248947</v>
      </c>
      <c r="H9" s="49">
        <v>868429.8600000001</v>
      </c>
      <c r="I9" s="49">
        <v>6.7755505505918068</v>
      </c>
      <c r="J9" s="7">
        <v>1660000</v>
      </c>
      <c r="K9" s="7">
        <v>12.208844793221886</v>
      </c>
      <c r="L9" s="7">
        <v>1292000</v>
      </c>
      <c r="M9" s="7">
        <v>7.455624033423355</v>
      </c>
      <c r="N9" s="7">
        <v>1660000</v>
      </c>
      <c r="O9" s="7">
        <v>11.725068337371184</v>
      </c>
      <c r="P9" s="7">
        <v>1365000</v>
      </c>
      <c r="Q9" s="49">
        <v>6.3656543799432921</v>
      </c>
      <c r="R9" s="7">
        <v>1660000</v>
      </c>
      <c r="S9" s="7">
        <v>11.297358731973567</v>
      </c>
      <c r="T9" s="7">
        <v>1420000</v>
      </c>
      <c r="U9" s="36">
        <v>6.4922595806548955</v>
      </c>
    </row>
    <row r="10" spans="1:21" x14ac:dyDescent="0.3">
      <c r="A10" s="26" t="s">
        <v>99</v>
      </c>
      <c r="B10" s="126" t="s">
        <v>100</v>
      </c>
      <c r="C10" s="126"/>
      <c r="D10" s="8">
        <v>1551200</v>
      </c>
      <c r="E10" s="8">
        <v>12.589171948675915</v>
      </c>
      <c r="F10" s="8">
        <v>1517850</v>
      </c>
      <c r="G10" s="8">
        <v>11.882199598407722</v>
      </c>
      <c r="H10" s="8">
        <v>1512494.5900000003</v>
      </c>
      <c r="I10" s="8">
        <v>11.800588653229438</v>
      </c>
      <c r="J10" s="8">
        <v>1338700</v>
      </c>
      <c r="K10" s="8">
        <v>9.8457714004133354</v>
      </c>
      <c r="L10" s="8">
        <v>2007200</v>
      </c>
      <c r="M10" s="8">
        <v>11.582762043256469</v>
      </c>
      <c r="N10" s="8">
        <v>1391700</v>
      </c>
      <c r="O10" s="8">
        <v>9.8299865091081191</v>
      </c>
      <c r="P10" s="8">
        <v>2221200</v>
      </c>
      <c r="Q10" s="8">
        <v>10.358528577824206</v>
      </c>
      <c r="R10" s="8">
        <v>1398700</v>
      </c>
      <c r="S10" s="8">
        <v>9.5190455773562821</v>
      </c>
      <c r="T10" s="8">
        <v>2253200</v>
      </c>
      <c r="U10" s="37">
        <v>10.301661469810993</v>
      </c>
    </row>
    <row r="11" spans="1:21" x14ac:dyDescent="0.3">
      <c r="A11" s="24" t="s">
        <v>101</v>
      </c>
      <c r="B11" s="127" t="s">
        <v>102</v>
      </c>
      <c r="C11" s="127"/>
      <c r="D11" s="7">
        <v>210000</v>
      </c>
      <c r="E11" s="7">
        <v>1.7043102818604574</v>
      </c>
      <c r="F11" s="7">
        <v>313000</v>
      </c>
      <c r="G11" s="49">
        <v>2.4502608784146109</v>
      </c>
      <c r="H11" s="49">
        <v>318452.21000000002</v>
      </c>
      <c r="I11" s="49">
        <v>2.4845864314277235</v>
      </c>
      <c r="J11" s="7">
        <v>240000</v>
      </c>
      <c r="K11" s="7">
        <v>1.7651341869718389</v>
      </c>
      <c r="L11" s="18">
        <v>420000</v>
      </c>
      <c r="M11" s="18">
        <v>2.423654871546292</v>
      </c>
      <c r="N11" s="18">
        <v>280000</v>
      </c>
      <c r="O11" s="18">
        <v>1.9777223701589945</v>
      </c>
      <c r="P11" s="18">
        <v>530000</v>
      </c>
      <c r="Q11" s="49">
        <v>2.4716460229816448</v>
      </c>
      <c r="R11" s="7">
        <v>300000</v>
      </c>
      <c r="S11" s="7">
        <v>2.0416913371036567</v>
      </c>
      <c r="T11" s="7">
        <v>575000</v>
      </c>
      <c r="U11" s="36">
        <v>2.6289079287863131</v>
      </c>
    </row>
    <row r="12" spans="1:21" x14ac:dyDescent="0.3">
      <c r="A12" s="24" t="s">
        <v>103</v>
      </c>
      <c r="B12" s="127" t="s">
        <v>104</v>
      </c>
      <c r="C12" s="127"/>
      <c r="D12" s="7">
        <v>8000</v>
      </c>
      <c r="E12" s="7">
        <v>6.4926105975636486E-2</v>
      </c>
      <c r="F12" s="7">
        <v>8000</v>
      </c>
      <c r="G12" s="49">
        <v>6.2626476125613062E-2</v>
      </c>
      <c r="H12" s="49">
        <v>6710.37</v>
      </c>
      <c r="I12" s="49">
        <v>5.2354776410123365E-2</v>
      </c>
      <c r="J12" s="7">
        <v>8000</v>
      </c>
      <c r="K12" s="7">
        <v>5.8837806232394624E-2</v>
      </c>
      <c r="L12" s="7">
        <v>0</v>
      </c>
      <c r="M12" s="18">
        <v>0</v>
      </c>
      <c r="N12" s="7">
        <v>8000</v>
      </c>
      <c r="O12" s="7">
        <v>5.6506353433114137E-2</v>
      </c>
      <c r="P12" s="7">
        <v>0</v>
      </c>
      <c r="Q12" s="49">
        <v>0</v>
      </c>
      <c r="R12" s="7">
        <v>8000</v>
      </c>
      <c r="S12" s="7">
        <v>5.4445102322764179E-2</v>
      </c>
      <c r="T12" s="7">
        <v>0</v>
      </c>
      <c r="U12" s="36">
        <v>0</v>
      </c>
    </row>
    <row r="13" spans="1:21" x14ac:dyDescent="0.3">
      <c r="A13" s="24" t="s">
        <v>105</v>
      </c>
      <c r="B13" s="127" t="s">
        <v>106</v>
      </c>
      <c r="C13" s="127"/>
      <c r="D13" s="7">
        <v>5000</v>
      </c>
      <c r="E13" s="7">
        <v>4.0578816234772802E-2</v>
      </c>
      <c r="F13" s="7">
        <v>6500</v>
      </c>
      <c r="G13" s="49">
        <v>5.0884011852060609E-2</v>
      </c>
      <c r="H13" s="49">
        <v>7405.44</v>
      </c>
      <c r="I13" s="49">
        <v>5.7777761199245936E-2</v>
      </c>
      <c r="J13" s="7">
        <v>5000</v>
      </c>
      <c r="K13" s="7">
        <v>3.6773628895246643E-2</v>
      </c>
      <c r="L13" s="7">
        <v>8000</v>
      </c>
      <c r="M13" s="18">
        <v>4.6164854696119847E-2</v>
      </c>
      <c r="N13" s="7">
        <v>5000</v>
      </c>
      <c r="O13" s="7">
        <v>3.5316470895696332E-2</v>
      </c>
      <c r="P13" s="7">
        <v>8000</v>
      </c>
      <c r="Q13" s="49">
        <v>3.7307864497836143E-2</v>
      </c>
      <c r="R13" s="7">
        <v>5000</v>
      </c>
      <c r="S13" s="7">
        <v>3.4028188951727614E-2</v>
      </c>
      <c r="T13" s="7">
        <v>8000</v>
      </c>
      <c r="U13" s="36">
        <v>3.6576110313548703E-2</v>
      </c>
    </row>
    <row r="14" spans="1:21" x14ac:dyDescent="0.3">
      <c r="A14" s="24" t="s">
        <v>107</v>
      </c>
      <c r="B14" s="127" t="s">
        <v>108</v>
      </c>
      <c r="C14" s="127"/>
      <c r="D14" s="7">
        <v>200</v>
      </c>
      <c r="E14" s="7">
        <v>1.623152649390912E-3</v>
      </c>
      <c r="F14" s="7">
        <v>100</v>
      </c>
      <c r="G14" s="49">
        <v>7.8283095157016314E-4</v>
      </c>
      <c r="H14" s="49">
        <v>114.63</v>
      </c>
      <c r="I14" s="49">
        <v>8.9435128314719464E-4</v>
      </c>
      <c r="J14" s="7">
        <v>200</v>
      </c>
      <c r="K14" s="7">
        <v>1.4709451558098656E-3</v>
      </c>
      <c r="L14" s="7">
        <v>200</v>
      </c>
      <c r="M14" s="18">
        <v>1.154121367402996E-3</v>
      </c>
      <c r="N14" s="7">
        <v>200</v>
      </c>
      <c r="O14" s="7">
        <v>1.4126588358278533E-3</v>
      </c>
      <c r="P14" s="7">
        <v>200</v>
      </c>
      <c r="Q14" s="49">
        <v>9.3269661244590356E-4</v>
      </c>
      <c r="R14" s="7">
        <v>200</v>
      </c>
      <c r="S14" s="7">
        <v>1.3611275580691046E-3</v>
      </c>
      <c r="T14" s="7">
        <v>200</v>
      </c>
      <c r="U14" s="36">
        <v>9.1440275783871759E-4</v>
      </c>
    </row>
    <row r="15" spans="1:21" x14ac:dyDescent="0.3">
      <c r="A15" s="23" t="s">
        <v>109</v>
      </c>
      <c r="B15" s="51" t="s">
        <v>110</v>
      </c>
      <c r="C15" s="65"/>
      <c r="D15" s="7">
        <v>6000</v>
      </c>
      <c r="E15" s="7">
        <v>4.8694579481727361E-2</v>
      </c>
      <c r="F15" s="30">
        <v>17500</v>
      </c>
      <c r="G15" s="49">
        <v>0.13699541652477856</v>
      </c>
      <c r="H15" s="49">
        <v>21478.9</v>
      </c>
      <c r="I15" s="49">
        <v>0.16757988114446726</v>
      </c>
      <c r="J15" s="7">
        <v>6000</v>
      </c>
      <c r="K15" s="7">
        <v>4.4128354674295975E-2</v>
      </c>
      <c r="L15" s="7">
        <v>6000</v>
      </c>
      <c r="M15" s="18">
        <v>3.4623641022089882E-2</v>
      </c>
      <c r="N15" s="7">
        <v>6000</v>
      </c>
      <c r="O15" s="7">
        <v>4.2379765074835603E-2</v>
      </c>
      <c r="P15" s="7">
        <v>6000</v>
      </c>
      <c r="Q15" s="49">
        <v>2.7980898373377108E-2</v>
      </c>
      <c r="R15" s="7">
        <v>6000</v>
      </c>
      <c r="S15" s="7">
        <v>4.0833826742073136E-2</v>
      </c>
      <c r="T15" s="7">
        <v>6000</v>
      </c>
      <c r="U15" s="36">
        <v>2.7432082735161525E-2</v>
      </c>
    </row>
    <row r="16" spans="1:21" x14ac:dyDescent="0.3">
      <c r="A16" s="24" t="s">
        <v>111</v>
      </c>
      <c r="B16" s="127" t="s">
        <v>112</v>
      </c>
      <c r="C16" s="127"/>
      <c r="D16" s="7">
        <v>25000</v>
      </c>
      <c r="E16" s="7">
        <v>0.20289408117386398</v>
      </c>
      <c r="F16" s="68">
        <v>35000</v>
      </c>
      <c r="G16" s="49">
        <v>0.27399083304955713</v>
      </c>
      <c r="H16" s="49">
        <v>32411.79</v>
      </c>
      <c r="I16" s="49">
        <v>0.25287905413589301</v>
      </c>
      <c r="J16" s="7">
        <v>25000</v>
      </c>
      <c r="K16" s="7">
        <v>0.1838681444762332</v>
      </c>
      <c r="L16" s="7">
        <v>25000</v>
      </c>
      <c r="M16" s="18">
        <v>0.1442651709253745</v>
      </c>
      <c r="N16" s="7">
        <v>25000</v>
      </c>
      <c r="O16" s="7">
        <v>0.17658235447848167</v>
      </c>
      <c r="P16" s="7">
        <v>25000</v>
      </c>
      <c r="Q16" s="49">
        <v>0.11658707655573795</v>
      </c>
      <c r="R16" s="7">
        <v>25000</v>
      </c>
      <c r="S16" s="7">
        <v>0.17014094475863806</v>
      </c>
      <c r="T16" s="7">
        <v>25000</v>
      </c>
      <c r="U16" s="36">
        <v>0.1143003447298397</v>
      </c>
    </row>
    <row r="17" spans="1:21" x14ac:dyDescent="0.3">
      <c r="A17" s="24" t="s">
        <v>113</v>
      </c>
      <c r="B17" s="127" t="s">
        <v>114</v>
      </c>
      <c r="C17" s="127"/>
      <c r="D17" s="7">
        <v>271500</v>
      </c>
      <c r="E17" s="7">
        <v>2.2034297215481629</v>
      </c>
      <c r="F17" s="7">
        <v>227500</v>
      </c>
      <c r="G17" s="49">
        <v>1.7809404148221213</v>
      </c>
      <c r="H17" s="49">
        <v>241253.28000000003</v>
      </c>
      <c r="I17" s="49">
        <v>1.8822749762843014</v>
      </c>
      <c r="J17" s="7">
        <v>281500</v>
      </c>
      <c r="K17" s="7">
        <v>2.0703553068023859</v>
      </c>
      <c r="L17" s="7">
        <v>383000</v>
      </c>
      <c r="M17" s="18">
        <v>2.2101424185767375</v>
      </c>
      <c r="N17" s="7">
        <v>281500</v>
      </c>
      <c r="O17" s="7">
        <v>1.9883173114277035</v>
      </c>
      <c r="P17" s="7">
        <v>393000</v>
      </c>
      <c r="Q17" s="49">
        <v>1.8327488434562007</v>
      </c>
      <c r="R17" s="7">
        <v>281500</v>
      </c>
      <c r="S17" s="7">
        <v>1.9157870379822646</v>
      </c>
      <c r="T17" s="7">
        <v>403000</v>
      </c>
      <c r="U17" s="36">
        <v>1.8425215570450162</v>
      </c>
    </row>
    <row r="18" spans="1:21" x14ac:dyDescent="0.3">
      <c r="A18" s="24" t="s">
        <v>115</v>
      </c>
      <c r="B18" s="15" t="s">
        <v>116</v>
      </c>
      <c r="C18" s="66"/>
      <c r="D18" s="7">
        <v>338500</v>
      </c>
      <c r="E18" s="7">
        <v>2.7471858590941185</v>
      </c>
      <c r="F18" s="7">
        <v>239400</v>
      </c>
      <c r="G18" s="49">
        <v>1.8740972980589707</v>
      </c>
      <c r="H18" s="71">
        <v>223722.90000000002</v>
      </c>
      <c r="I18" s="49">
        <v>1.7455017245434141</v>
      </c>
      <c r="J18" s="7">
        <v>265500</v>
      </c>
      <c r="K18" s="7">
        <v>1.9526796943375966</v>
      </c>
      <c r="L18" s="7">
        <v>296000</v>
      </c>
      <c r="M18" s="18">
        <v>1.7080996237564341</v>
      </c>
      <c r="N18" s="7">
        <v>265500</v>
      </c>
      <c r="O18" s="7">
        <v>1.8753046045614754</v>
      </c>
      <c r="P18" s="30">
        <v>408000</v>
      </c>
      <c r="Q18" s="49">
        <v>1.9027010893896432</v>
      </c>
      <c r="R18" s="30">
        <v>265500</v>
      </c>
      <c r="S18" s="30">
        <v>1.8068968333367363</v>
      </c>
      <c r="T18" s="30">
        <v>373000</v>
      </c>
      <c r="U18" s="36">
        <v>1.7053611433692086</v>
      </c>
    </row>
    <row r="19" spans="1:21" x14ac:dyDescent="0.3">
      <c r="A19" s="23" t="s">
        <v>117</v>
      </c>
      <c r="B19" s="131" t="s">
        <v>118</v>
      </c>
      <c r="C19" s="131"/>
      <c r="D19" s="7">
        <v>194000</v>
      </c>
      <c r="E19" s="7">
        <v>1.5744580699091844</v>
      </c>
      <c r="F19" s="7">
        <v>201000</v>
      </c>
      <c r="G19" s="49">
        <v>1.5734902126560282</v>
      </c>
      <c r="H19" s="49">
        <v>207963.46</v>
      </c>
      <c r="I19" s="49">
        <v>1.6225454706336062</v>
      </c>
      <c r="J19" s="7">
        <v>134000</v>
      </c>
      <c r="K19" s="7">
        <v>0.98553325439260997</v>
      </c>
      <c r="L19" s="7">
        <v>274000</v>
      </c>
      <c r="M19" s="18">
        <v>1.5811462733421049</v>
      </c>
      <c r="N19" s="7">
        <v>134000</v>
      </c>
      <c r="O19" s="7">
        <v>0.94648142000466184</v>
      </c>
      <c r="P19" s="7">
        <v>288000</v>
      </c>
      <c r="Q19" s="49">
        <v>1.3430831219221011</v>
      </c>
      <c r="R19" s="7">
        <v>134000</v>
      </c>
      <c r="S19" s="7">
        <v>0.91195546390630011</v>
      </c>
      <c r="T19" s="7">
        <v>295000</v>
      </c>
      <c r="U19" s="36">
        <v>1.3487440678121085</v>
      </c>
    </row>
    <row r="20" spans="1:21" x14ac:dyDescent="0.3">
      <c r="A20" s="23" t="s">
        <v>119</v>
      </c>
      <c r="B20" s="131" t="s">
        <v>120</v>
      </c>
      <c r="C20" s="131"/>
      <c r="D20" s="18">
        <v>15000</v>
      </c>
      <c r="E20" s="18">
        <v>0.12173644870431841</v>
      </c>
      <c r="F20" s="7">
        <v>15000</v>
      </c>
      <c r="G20" s="49">
        <v>0.11742464273552448</v>
      </c>
      <c r="H20" s="49">
        <v>13655.12</v>
      </c>
      <c r="I20" s="49">
        <v>0.10653820198489856</v>
      </c>
      <c r="J20" s="18">
        <v>15000</v>
      </c>
      <c r="K20" s="18">
        <v>0.11032088668573993</v>
      </c>
      <c r="L20" s="18">
        <v>30000</v>
      </c>
      <c r="M20" s="18">
        <v>0.1731182051104494</v>
      </c>
      <c r="N20" s="18">
        <v>15000</v>
      </c>
      <c r="O20" s="18">
        <v>0.10594941268708902</v>
      </c>
      <c r="P20" s="49">
        <v>35000</v>
      </c>
      <c r="Q20" s="49">
        <v>0.16322190717803314</v>
      </c>
      <c r="R20" s="49">
        <v>15000</v>
      </c>
      <c r="S20" s="49">
        <v>0.10208456685518283</v>
      </c>
      <c r="T20" s="49">
        <v>35000</v>
      </c>
      <c r="U20" s="36">
        <v>0.16002048262177559</v>
      </c>
    </row>
    <row r="21" spans="1:21" x14ac:dyDescent="0.3">
      <c r="A21" s="23" t="s">
        <v>121</v>
      </c>
      <c r="B21" s="51" t="s">
        <v>122</v>
      </c>
      <c r="C21" s="51"/>
      <c r="D21" s="7">
        <v>73000</v>
      </c>
      <c r="E21" s="7">
        <v>0.59245071702768293</v>
      </c>
      <c r="F21" s="7">
        <v>81500</v>
      </c>
      <c r="G21" s="49">
        <v>0.63800722552968303</v>
      </c>
      <c r="H21" s="49">
        <v>79771.540000000008</v>
      </c>
      <c r="I21" s="49">
        <v>0.62238313842473858</v>
      </c>
      <c r="J21" s="7">
        <v>40000</v>
      </c>
      <c r="K21" s="7">
        <v>0.29418903116197315</v>
      </c>
      <c r="L21" s="7">
        <v>80000</v>
      </c>
      <c r="M21" s="18">
        <v>0.4616485469611985</v>
      </c>
      <c r="N21" s="7">
        <v>53000</v>
      </c>
      <c r="O21" s="7">
        <v>0.37435459149438111</v>
      </c>
      <c r="P21" s="7">
        <v>80000</v>
      </c>
      <c r="Q21" s="49">
        <v>0.37307864497836141</v>
      </c>
      <c r="R21" s="7">
        <v>40000</v>
      </c>
      <c r="S21" s="7">
        <v>0.27222551161382091</v>
      </c>
      <c r="T21" s="7">
        <v>80000</v>
      </c>
      <c r="U21" s="36">
        <v>0.36576110313548704</v>
      </c>
    </row>
    <row r="22" spans="1:21" x14ac:dyDescent="0.3">
      <c r="A22" s="23" t="s">
        <v>123</v>
      </c>
      <c r="B22" s="131" t="s">
        <v>124</v>
      </c>
      <c r="C22" s="131"/>
      <c r="D22" s="18">
        <v>26000</v>
      </c>
      <c r="E22" s="18">
        <v>0.21100984442081855</v>
      </c>
      <c r="F22" s="7">
        <v>27000</v>
      </c>
      <c r="G22" s="49">
        <v>0.21136435692394404</v>
      </c>
      <c r="H22" s="49">
        <v>25709.86</v>
      </c>
      <c r="I22" s="49">
        <v>0.20059012719649949</v>
      </c>
      <c r="J22" s="18">
        <v>26000</v>
      </c>
      <c r="K22" s="18">
        <v>0.19122287025528253</v>
      </c>
      <c r="L22" s="18">
        <v>38000</v>
      </c>
      <c r="M22" s="18">
        <v>0.21928305980656926</v>
      </c>
      <c r="N22" s="18">
        <v>26000</v>
      </c>
      <c r="O22" s="18">
        <v>0.18364564865762095</v>
      </c>
      <c r="P22" s="18">
        <v>38000</v>
      </c>
      <c r="Q22" s="49">
        <v>0.17721235636472168</v>
      </c>
      <c r="R22" s="18">
        <v>26000</v>
      </c>
      <c r="S22" s="18">
        <v>0.17694658254898357</v>
      </c>
      <c r="T22" s="7">
        <v>38000</v>
      </c>
      <c r="U22" s="36">
        <v>0.17373652398935635</v>
      </c>
    </row>
    <row r="23" spans="1:21" x14ac:dyDescent="0.3">
      <c r="A23" s="23" t="s">
        <v>125</v>
      </c>
      <c r="B23" s="127" t="s">
        <v>126</v>
      </c>
      <c r="C23" s="127"/>
      <c r="D23" s="49">
        <v>206000</v>
      </c>
      <c r="E23" s="49">
        <v>1.6718472288726391</v>
      </c>
      <c r="F23" s="7">
        <v>120000</v>
      </c>
      <c r="G23" s="49">
        <v>0.93939714188419587</v>
      </c>
      <c r="H23" s="49">
        <v>113149.18</v>
      </c>
      <c r="I23" s="49">
        <v>0.88279782186210332</v>
      </c>
      <c r="J23" s="49">
        <v>113000</v>
      </c>
      <c r="K23" s="49">
        <v>0.83108401303257418</v>
      </c>
      <c r="L23" s="49">
        <v>130000</v>
      </c>
      <c r="M23" s="18">
        <v>0.75017888881194739</v>
      </c>
      <c r="N23" s="49">
        <v>113000</v>
      </c>
      <c r="O23" s="49">
        <v>0.79815224224273718</v>
      </c>
      <c r="P23" s="49">
        <v>130000</v>
      </c>
      <c r="Q23" s="49">
        <v>0.60625279808983734</v>
      </c>
      <c r="R23" s="49">
        <v>113000</v>
      </c>
      <c r="S23" s="49">
        <v>0.769037070309044</v>
      </c>
      <c r="T23" s="18">
        <v>130000</v>
      </c>
      <c r="U23" s="36">
        <v>0.59436179259516642</v>
      </c>
    </row>
    <row r="24" spans="1:21" x14ac:dyDescent="0.3">
      <c r="A24" s="23" t="s">
        <v>127</v>
      </c>
      <c r="B24" s="131" t="s">
        <v>128</v>
      </c>
      <c r="C24" s="131"/>
      <c r="D24" s="7">
        <v>45000</v>
      </c>
      <c r="E24" s="7">
        <v>0.36520934611295519</v>
      </c>
      <c r="F24" s="7">
        <v>34450</v>
      </c>
      <c r="G24" s="49">
        <v>0.2696852628159212</v>
      </c>
      <c r="H24" s="49">
        <v>34850.94</v>
      </c>
      <c r="I24" s="49">
        <v>0.2719094731561188</v>
      </c>
      <c r="J24" s="7">
        <v>50000</v>
      </c>
      <c r="K24" s="7">
        <v>0.36773628895246641</v>
      </c>
      <c r="L24" s="7">
        <v>64000</v>
      </c>
      <c r="M24" s="18">
        <v>0.36931883756895878</v>
      </c>
      <c r="N24" s="7">
        <v>50000</v>
      </c>
      <c r="O24" s="7">
        <v>0.35316470895696334</v>
      </c>
      <c r="P24" s="7">
        <v>75000</v>
      </c>
      <c r="Q24" s="49">
        <v>0.34976122966721385</v>
      </c>
      <c r="R24" s="7">
        <v>50000</v>
      </c>
      <c r="S24" s="7">
        <v>0.34028188951727611</v>
      </c>
      <c r="T24" s="7">
        <v>80000</v>
      </c>
      <c r="U24" s="36">
        <v>0.36576110313548704</v>
      </c>
    </row>
    <row r="25" spans="1:21" x14ac:dyDescent="0.3">
      <c r="A25" s="23" t="s">
        <v>129</v>
      </c>
      <c r="B25" s="131" t="s">
        <v>130</v>
      </c>
      <c r="C25" s="131"/>
      <c r="D25" s="18">
        <v>80000</v>
      </c>
      <c r="E25" s="18">
        <v>0.64926105975636483</v>
      </c>
      <c r="F25" s="7">
        <v>81000</v>
      </c>
      <c r="G25" s="49">
        <v>0.63409307077183219</v>
      </c>
      <c r="H25" s="49">
        <v>74695.039999999994</v>
      </c>
      <c r="I25" s="49">
        <v>0.58277593011193429</v>
      </c>
      <c r="J25" s="18">
        <v>80000</v>
      </c>
      <c r="K25" s="18">
        <v>0.58837806232394629</v>
      </c>
      <c r="L25" s="18">
        <v>90000</v>
      </c>
      <c r="M25" s="18">
        <v>0.5193546153313483</v>
      </c>
      <c r="N25" s="18">
        <v>80000</v>
      </c>
      <c r="O25" s="18">
        <v>0.56506353433114132</v>
      </c>
      <c r="P25" s="18">
        <v>90000</v>
      </c>
      <c r="Q25" s="49">
        <v>0.41971347560065664</v>
      </c>
      <c r="R25" s="18">
        <v>80000</v>
      </c>
      <c r="S25" s="18">
        <v>0.54445102322764183</v>
      </c>
      <c r="T25" s="7">
        <v>90000</v>
      </c>
      <c r="U25" s="36">
        <v>0.41148124102742295</v>
      </c>
    </row>
    <row r="26" spans="1:21" x14ac:dyDescent="0.3">
      <c r="A26" s="23" t="s">
        <v>131</v>
      </c>
      <c r="B26" s="3" t="s">
        <v>132</v>
      </c>
      <c r="C26" s="67"/>
      <c r="D26" s="18">
        <v>12000</v>
      </c>
      <c r="E26" s="18">
        <v>9.7389158963454722E-2</v>
      </c>
      <c r="F26" s="7">
        <v>14000</v>
      </c>
      <c r="G26" s="49">
        <v>0.10959633321982284</v>
      </c>
      <c r="H26" s="71">
        <v>8789.27</v>
      </c>
      <c r="I26" s="49">
        <v>6.8574499715843548E-2</v>
      </c>
      <c r="J26" s="18">
        <v>12000</v>
      </c>
      <c r="K26" s="18">
        <v>8.825670934859195E-2</v>
      </c>
      <c r="L26" s="18">
        <v>19000</v>
      </c>
      <c r="M26" s="18">
        <v>0.10964152990328463</v>
      </c>
      <c r="N26" s="18">
        <v>12000</v>
      </c>
      <c r="O26" s="18">
        <v>8.4759530149671206E-2</v>
      </c>
      <c r="P26" s="18">
        <v>19000</v>
      </c>
      <c r="Q26" s="49">
        <v>8.8606178182360842E-2</v>
      </c>
      <c r="R26" s="18">
        <v>12000</v>
      </c>
      <c r="S26" s="18">
        <v>8.1667653484146271E-2</v>
      </c>
      <c r="T26" s="7">
        <v>19000</v>
      </c>
      <c r="U26" s="36">
        <v>8.6868261994678175E-2</v>
      </c>
    </row>
    <row r="27" spans="1:21" x14ac:dyDescent="0.3">
      <c r="A27" s="23" t="s">
        <v>133</v>
      </c>
      <c r="B27" s="131" t="s">
        <v>134</v>
      </c>
      <c r="C27" s="131"/>
      <c r="D27" s="7">
        <v>10000</v>
      </c>
      <c r="E27" s="7">
        <v>8.1157632469545604E-2</v>
      </c>
      <c r="F27" s="7">
        <v>21000</v>
      </c>
      <c r="G27" s="49">
        <v>0.16439449982973425</v>
      </c>
      <c r="H27" s="49">
        <v>21887.91</v>
      </c>
      <c r="I27" s="49">
        <v>0.17077100579176754</v>
      </c>
      <c r="J27" s="7">
        <v>10000</v>
      </c>
      <c r="K27" s="7">
        <v>7.3547257790493287E-2</v>
      </c>
      <c r="L27" s="7">
        <v>20000</v>
      </c>
      <c r="M27" s="18">
        <v>0.11541213674029963</v>
      </c>
      <c r="N27" s="7">
        <v>10000</v>
      </c>
      <c r="O27" s="7">
        <v>7.0632941791392664E-2</v>
      </c>
      <c r="P27" s="7">
        <v>20000</v>
      </c>
      <c r="Q27" s="49">
        <v>9.3269661244590352E-2</v>
      </c>
      <c r="R27" s="7">
        <v>10000</v>
      </c>
      <c r="S27" s="7">
        <v>6.8056377903455229E-2</v>
      </c>
      <c r="T27" s="7">
        <v>20000</v>
      </c>
      <c r="U27" s="36">
        <v>9.1440275783871761E-2</v>
      </c>
    </row>
    <row r="28" spans="1:21" x14ac:dyDescent="0.3">
      <c r="A28" s="23" t="s">
        <v>135</v>
      </c>
      <c r="B28" s="141" t="s">
        <v>136</v>
      </c>
      <c r="C28" s="141"/>
      <c r="D28" s="7">
        <v>2000</v>
      </c>
      <c r="E28" s="7">
        <v>1.6231526493909122E-2</v>
      </c>
      <c r="F28" s="7">
        <v>1000</v>
      </c>
      <c r="G28" s="49">
        <v>7.8283095157016327E-3</v>
      </c>
      <c r="H28" s="49">
        <v>649.79999999999995</v>
      </c>
      <c r="I28" s="49">
        <v>5.0697850805988577E-3</v>
      </c>
      <c r="J28" s="7">
        <v>3000</v>
      </c>
      <c r="K28" s="7">
        <v>2.2064177337147987E-2</v>
      </c>
      <c r="L28" s="7">
        <v>5000</v>
      </c>
      <c r="M28" s="18">
        <v>2.8853034185074906E-2</v>
      </c>
      <c r="N28" s="7">
        <v>3000</v>
      </c>
      <c r="O28" s="7">
        <v>2.1189882537417801E-2</v>
      </c>
      <c r="P28" s="7">
        <v>5000</v>
      </c>
      <c r="Q28" s="49">
        <v>2.3317415311147588E-2</v>
      </c>
      <c r="R28" s="7">
        <v>3000</v>
      </c>
      <c r="S28" s="7">
        <v>2.0416913371036568E-2</v>
      </c>
      <c r="T28" s="7">
        <v>5000</v>
      </c>
      <c r="U28" s="36">
        <v>2.286006894596794E-2</v>
      </c>
    </row>
    <row r="29" spans="1:21" x14ac:dyDescent="0.3">
      <c r="A29" s="23" t="s">
        <v>137</v>
      </c>
      <c r="B29" s="141" t="s">
        <v>138</v>
      </c>
      <c r="C29" s="141"/>
      <c r="D29" s="7">
        <v>24000</v>
      </c>
      <c r="E29" s="7">
        <v>0.19477831792690944</v>
      </c>
      <c r="F29" s="7">
        <v>74900</v>
      </c>
      <c r="G29" s="49">
        <v>0.58634038272605216</v>
      </c>
      <c r="H29" s="49">
        <v>79822.95</v>
      </c>
      <c r="I29" s="49">
        <v>0.62278424284301115</v>
      </c>
      <c r="J29" s="7">
        <v>24500</v>
      </c>
      <c r="K29" s="7">
        <v>0.18019078158670854</v>
      </c>
      <c r="L29" s="7">
        <v>119000</v>
      </c>
      <c r="M29" s="18">
        <v>0.68670221360478267</v>
      </c>
      <c r="N29" s="7">
        <v>24500</v>
      </c>
      <c r="O29" s="7">
        <v>0.17305070738891204</v>
      </c>
      <c r="P29" s="7">
        <v>71000</v>
      </c>
      <c r="Q29" s="49">
        <v>0.33110729741829575</v>
      </c>
      <c r="R29" s="7">
        <v>24500</v>
      </c>
      <c r="S29" s="7">
        <v>0.16673812586346529</v>
      </c>
      <c r="T29" s="7">
        <v>71000</v>
      </c>
      <c r="U29" s="36">
        <v>0.32461297903274478</v>
      </c>
    </row>
    <row r="30" spans="1:21" x14ac:dyDescent="0.3">
      <c r="A30" s="26" t="s">
        <v>65</v>
      </c>
      <c r="B30" s="126" t="s">
        <v>139</v>
      </c>
      <c r="C30" s="126"/>
      <c r="D30" s="8">
        <v>4700000</v>
      </c>
      <c r="E30" s="8">
        <v>38.144087260686433</v>
      </c>
      <c r="F30" s="8">
        <v>4984000</v>
      </c>
      <c r="G30" s="70">
        <v>39.016294626256929</v>
      </c>
      <c r="H30" s="8">
        <v>4961815.2</v>
      </c>
      <c r="I30" s="8">
        <v>38.712429476221359</v>
      </c>
      <c r="J30" s="8">
        <v>5400000</v>
      </c>
      <c r="K30" s="8">
        <v>39.715519206866375</v>
      </c>
      <c r="L30" s="8">
        <v>6735000</v>
      </c>
      <c r="M30" s="8">
        <v>38.865037047295893</v>
      </c>
      <c r="N30" s="8">
        <v>5900000</v>
      </c>
      <c r="O30" s="8">
        <v>41.673435656921676</v>
      </c>
      <c r="P30" s="8">
        <v>7300000</v>
      </c>
      <c r="Q30" s="8">
        <v>34.043426354275482</v>
      </c>
      <c r="R30" s="8">
        <v>6450000</v>
      </c>
      <c r="S30" s="8">
        <v>43.896363747728614</v>
      </c>
      <c r="T30" s="8">
        <v>7570000</v>
      </c>
      <c r="U30" s="37">
        <v>34.610144384195465</v>
      </c>
    </row>
    <row r="31" spans="1:21" x14ac:dyDescent="0.3">
      <c r="A31" s="26" t="s">
        <v>67</v>
      </c>
      <c r="B31" s="4" t="s">
        <v>140</v>
      </c>
      <c r="C31" s="4"/>
      <c r="D31" s="8">
        <v>3010000</v>
      </c>
      <c r="E31" s="8">
        <v>24.428447373333224</v>
      </c>
      <c r="F31" s="8">
        <v>3035000</v>
      </c>
      <c r="G31" s="70">
        <v>23.758919380154452</v>
      </c>
      <c r="H31" s="8">
        <v>3041900.92</v>
      </c>
      <c r="I31" s="8">
        <v>23.733123885620099</v>
      </c>
      <c r="J31" s="8">
        <v>3150000</v>
      </c>
      <c r="K31" s="8">
        <v>23.167386204005382</v>
      </c>
      <c r="L31" s="8">
        <v>4390000</v>
      </c>
      <c r="M31" s="8">
        <v>25.332964014495762</v>
      </c>
      <c r="N31" s="8">
        <v>3180000</v>
      </c>
      <c r="O31" s="8">
        <v>22.461275489662867</v>
      </c>
      <c r="P31" s="8">
        <v>7500000</v>
      </c>
      <c r="Q31" s="8">
        <v>34.976122966721384</v>
      </c>
      <c r="R31" s="8">
        <v>3210000</v>
      </c>
      <c r="S31" s="8">
        <v>21.846097307009128</v>
      </c>
      <c r="T31" s="8">
        <v>7510000</v>
      </c>
      <c r="U31" s="37">
        <v>34.335823556843849</v>
      </c>
    </row>
    <row r="32" spans="1:21" x14ac:dyDescent="0.3">
      <c r="A32" s="26" t="s">
        <v>69</v>
      </c>
      <c r="B32" s="4" t="s">
        <v>141</v>
      </c>
      <c r="C32" s="4"/>
      <c r="D32" s="8">
        <v>1006000</v>
      </c>
      <c r="E32" s="8">
        <v>8.164457826436287</v>
      </c>
      <c r="F32" s="8">
        <v>1066000</v>
      </c>
      <c r="G32" s="70">
        <v>8.3449779437379394</v>
      </c>
      <c r="H32" s="8">
        <v>1076387.26</v>
      </c>
      <c r="I32" s="8">
        <v>8.3980487406812632</v>
      </c>
      <c r="J32" s="8">
        <v>1072000</v>
      </c>
      <c r="K32" s="8">
        <v>7.8842660351408798</v>
      </c>
      <c r="L32" s="8">
        <v>1501000</v>
      </c>
      <c r="M32" s="8">
        <v>8.6616808623594856</v>
      </c>
      <c r="N32" s="8">
        <v>1095000</v>
      </c>
      <c r="O32" s="8">
        <v>7.7343071261574972</v>
      </c>
      <c r="P32" s="8">
        <v>1546000</v>
      </c>
      <c r="Q32" s="8">
        <v>7.209744814206835</v>
      </c>
      <c r="R32" s="8">
        <v>1039000</v>
      </c>
      <c r="S32" s="8">
        <v>7.0710576641689977</v>
      </c>
      <c r="T32" s="8">
        <v>1578000</v>
      </c>
      <c r="U32" s="37">
        <v>7.2146377593474824</v>
      </c>
    </row>
    <row r="33" spans="1:21" x14ac:dyDescent="0.3">
      <c r="A33" s="23" t="s">
        <v>142</v>
      </c>
      <c r="B33" s="140" t="s">
        <v>143</v>
      </c>
      <c r="C33" s="140"/>
      <c r="D33" s="68">
        <v>56000</v>
      </c>
      <c r="E33" s="68">
        <v>0.45448274182945542</v>
      </c>
      <c r="F33" s="68">
        <v>52000</v>
      </c>
      <c r="G33" s="49">
        <v>0.40707209481648488</v>
      </c>
      <c r="H33" s="49">
        <v>48123.92</v>
      </c>
      <c r="I33" s="49">
        <v>0.37546619211439364</v>
      </c>
      <c r="J33" s="68">
        <v>57000</v>
      </c>
      <c r="K33" s="68">
        <v>0.41921936940581167</v>
      </c>
      <c r="L33" s="49">
        <v>57000</v>
      </c>
      <c r="M33" s="18">
        <v>0.32892458970985389</v>
      </c>
      <c r="N33" s="49">
        <v>57000</v>
      </c>
      <c r="O33" s="49">
        <v>0.40260776821093824</v>
      </c>
      <c r="P33" s="49">
        <v>62000</v>
      </c>
      <c r="Q33" s="49">
        <v>0.28913594985823016</v>
      </c>
      <c r="R33" s="49">
        <v>57000</v>
      </c>
      <c r="S33" s="49">
        <v>0.3879213540496948</v>
      </c>
      <c r="T33" s="18">
        <v>69000</v>
      </c>
      <c r="U33" s="102">
        <v>0.31546895145435755</v>
      </c>
    </row>
    <row r="34" spans="1:21" x14ac:dyDescent="0.3">
      <c r="A34" s="24" t="s">
        <v>144</v>
      </c>
      <c r="B34" s="140" t="s">
        <v>145</v>
      </c>
      <c r="C34" s="140"/>
      <c r="D34" s="68">
        <v>802000</v>
      </c>
      <c r="E34" s="68">
        <v>6.5088421240575567</v>
      </c>
      <c r="F34" s="68">
        <v>859300</v>
      </c>
      <c r="G34" s="49">
        <v>6.7268663668424127</v>
      </c>
      <c r="H34" s="49">
        <v>870485.37</v>
      </c>
      <c r="I34" s="49">
        <v>6.7915877834804199</v>
      </c>
      <c r="J34" s="68">
        <v>867000</v>
      </c>
      <c r="K34" s="68">
        <v>6.3765472504357668</v>
      </c>
      <c r="L34" s="49">
        <v>1250000</v>
      </c>
      <c r="M34" s="18">
        <v>7.213258546268726</v>
      </c>
      <c r="N34" s="49">
        <v>890000</v>
      </c>
      <c r="O34" s="49">
        <v>6.2863318194339479</v>
      </c>
      <c r="P34" s="49">
        <v>1290000</v>
      </c>
      <c r="Q34" s="49">
        <v>6.015893150276078</v>
      </c>
      <c r="R34" s="49">
        <v>834000</v>
      </c>
      <c r="S34" s="49">
        <v>5.6759019171481659</v>
      </c>
      <c r="T34" s="18">
        <v>1315000</v>
      </c>
      <c r="U34" s="102">
        <v>6.0121981327895684</v>
      </c>
    </row>
    <row r="35" spans="1:21" x14ac:dyDescent="0.3">
      <c r="A35" s="24" t="s">
        <v>146</v>
      </c>
      <c r="B35" s="140" t="s">
        <v>147</v>
      </c>
      <c r="C35" s="140"/>
      <c r="D35" s="68">
        <v>40000</v>
      </c>
      <c r="E35" s="68">
        <v>0.32463052987818242</v>
      </c>
      <c r="F35" s="68">
        <v>43000</v>
      </c>
      <c r="G35" s="49">
        <v>0.33661730917517019</v>
      </c>
      <c r="H35" s="49">
        <v>42359.75</v>
      </c>
      <c r="I35" s="49">
        <v>0.33049373433040546</v>
      </c>
      <c r="J35" s="68">
        <v>40000</v>
      </c>
      <c r="K35" s="68">
        <v>0.29418903116197315</v>
      </c>
      <c r="L35" s="49">
        <v>52000</v>
      </c>
      <c r="M35" s="18">
        <v>0.30007155552477899</v>
      </c>
      <c r="N35" s="49">
        <v>40000</v>
      </c>
      <c r="O35" s="49">
        <v>0.28253176716557066</v>
      </c>
      <c r="P35" s="49">
        <v>52000</v>
      </c>
      <c r="Q35" s="49">
        <v>0.24250111923593493</v>
      </c>
      <c r="R35" s="49">
        <v>40000</v>
      </c>
      <c r="S35" s="49">
        <v>0.27222551161382091</v>
      </c>
      <c r="T35" s="49">
        <v>52000</v>
      </c>
      <c r="U35" s="102">
        <v>0.23774471703806657</v>
      </c>
    </row>
    <row r="36" spans="1:21" x14ac:dyDescent="0.3">
      <c r="A36" s="23" t="s">
        <v>148</v>
      </c>
      <c r="B36" s="140" t="s">
        <v>149</v>
      </c>
      <c r="C36" s="140"/>
      <c r="D36" s="68">
        <v>28400</v>
      </c>
      <c r="E36" s="68">
        <v>0.23048767621350949</v>
      </c>
      <c r="F36" s="68">
        <v>29000</v>
      </c>
      <c r="G36" s="49">
        <v>0.22702097595534732</v>
      </c>
      <c r="H36" s="49">
        <v>26742.47</v>
      </c>
      <c r="I36" s="49">
        <v>0.20864662269061643</v>
      </c>
      <c r="J36" s="68">
        <v>28400</v>
      </c>
      <c r="K36" s="68">
        <v>0.20887421212500093</v>
      </c>
      <c r="L36" s="49">
        <v>30000</v>
      </c>
      <c r="M36" s="18">
        <v>0.1731182051104494</v>
      </c>
      <c r="N36" s="49">
        <v>28400</v>
      </c>
      <c r="O36" s="49">
        <v>0.20059755468755519</v>
      </c>
      <c r="P36" s="49">
        <v>30000</v>
      </c>
      <c r="Q36" s="49">
        <v>0.13990449186688553</v>
      </c>
      <c r="R36" s="49">
        <v>28400</v>
      </c>
      <c r="S36" s="49">
        <v>0.19328011324581282</v>
      </c>
      <c r="T36" s="18">
        <v>30000</v>
      </c>
      <c r="U36" s="102">
        <v>0.13716041367580764</v>
      </c>
    </row>
    <row r="37" spans="1:21" x14ac:dyDescent="0.3">
      <c r="A37" s="23" t="s">
        <v>150</v>
      </c>
      <c r="B37" s="140" t="s">
        <v>151</v>
      </c>
      <c r="C37" s="140"/>
      <c r="D37" s="68">
        <v>20000</v>
      </c>
      <c r="E37" s="68">
        <v>0.16231526493909121</v>
      </c>
      <c r="F37" s="69">
        <v>24000</v>
      </c>
      <c r="G37" s="49">
        <v>0.18787942837683916</v>
      </c>
      <c r="H37" s="71">
        <v>32543.63</v>
      </c>
      <c r="I37" s="49">
        <v>0.25390767904359712</v>
      </c>
      <c r="J37" s="68">
        <v>20000</v>
      </c>
      <c r="K37" s="68">
        <v>0.14709451558098657</v>
      </c>
      <c r="L37" s="49">
        <v>25000</v>
      </c>
      <c r="M37" s="18">
        <v>0.1442651709253745</v>
      </c>
      <c r="N37" s="49">
        <v>20000</v>
      </c>
      <c r="O37" s="49">
        <v>0.14126588358278533</v>
      </c>
      <c r="P37" s="49">
        <v>25000</v>
      </c>
      <c r="Q37" s="49">
        <v>0.11658707655573795</v>
      </c>
      <c r="R37" s="49">
        <v>20000</v>
      </c>
      <c r="S37" s="49">
        <v>0.13611275580691046</v>
      </c>
      <c r="T37" s="18">
        <v>25000</v>
      </c>
      <c r="U37" s="102">
        <v>0.1143003447298397</v>
      </c>
    </row>
    <row r="38" spans="1:21" x14ac:dyDescent="0.3">
      <c r="A38" s="23" t="s">
        <v>152</v>
      </c>
      <c r="B38" s="140" t="s">
        <v>153</v>
      </c>
      <c r="C38" s="140"/>
      <c r="D38" s="68">
        <v>3500</v>
      </c>
      <c r="E38" s="68">
        <v>2.8405171364340964E-2</v>
      </c>
      <c r="F38" s="68">
        <v>3500</v>
      </c>
      <c r="G38" s="49">
        <v>2.7399083304955711E-2</v>
      </c>
      <c r="H38" s="49">
        <v>3087.24</v>
      </c>
      <c r="I38" s="49">
        <v>2.4086862561138841E-2</v>
      </c>
      <c r="J38" s="68">
        <v>3500</v>
      </c>
      <c r="K38" s="68">
        <v>2.574154022667265E-2</v>
      </c>
      <c r="L38" s="49">
        <v>5000</v>
      </c>
      <c r="M38" s="18">
        <v>2.8853034185074906E-2</v>
      </c>
      <c r="N38" s="49">
        <v>3500</v>
      </c>
      <c r="O38" s="49">
        <v>2.4721529626987437E-2</v>
      </c>
      <c r="P38" s="49">
        <v>5000</v>
      </c>
      <c r="Q38" s="49">
        <v>2.3317415311147588E-2</v>
      </c>
      <c r="R38" s="49">
        <v>3500</v>
      </c>
      <c r="S38" s="49">
        <v>2.3819732266209329E-2</v>
      </c>
      <c r="T38" s="18">
        <v>5000</v>
      </c>
      <c r="U38" s="102">
        <v>2.286006894596794E-2</v>
      </c>
    </row>
    <row r="39" spans="1:21" x14ac:dyDescent="0.3">
      <c r="A39" s="23" t="s">
        <v>154</v>
      </c>
      <c r="B39" s="140" t="s">
        <v>155</v>
      </c>
      <c r="C39" s="140"/>
      <c r="D39" s="68">
        <v>15000</v>
      </c>
      <c r="E39" s="68">
        <v>0.12173644870431841</v>
      </c>
      <c r="F39" s="68">
        <v>14000</v>
      </c>
      <c r="G39" s="49">
        <v>0.10959633321982284</v>
      </c>
      <c r="H39" s="49">
        <v>12467.32</v>
      </c>
      <c r="I39" s="49">
        <v>9.7270903248771565E-2</v>
      </c>
      <c r="J39" s="68">
        <v>15000</v>
      </c>
      <c r="K39" s="68">
        <v>0.11032088668573993</v>
      </c>
      <c r="L39" s="49">
        <v>30000</v>
      </c>
      <c r="M39" s="18">
        <v>0.1731182051104494</v>
      </c>
      <c r="N39" s="49">
        <v>15000</v>
      </c>
      <c r="O39" s="49">
        <v>0.10594941268708902</v>
      </c>
      <c r="P39" s="49">
        <v>30000</v>
      </c>
      <c r="Q39" s="49">
        <v>0.13990449186688553</v>
      </c>
      <c r="R39" s="49">
        <v>15000</v>
      </c>
      <c r="S39" s="49">
        <v>0.10208456685518283</v>
      </c>
      <c r="T39" s="18">
        <v>30000</v>
      </c>
      <c r="U39" s="102">
        <v>0.13716041367580764</v>
      </c>
    </row>
    <row r="40" spans="1:21" x14ac:dyDescent="0.3">
      <c r="A40" s="23" t="s">
        <v>156</v>
      </c>
      <c r="B40" s="140" t="s">
        <v>157</v>
      </c>
      <c r="C40" s="140"/>
      <c r="D40" s="68">
        <v>15000</v>
      </c>
      <c r="E40" s="68">
        <v>0.12173644870431841</v>
      </c>
      <c r="F40" s="68">
        <v>16000</v>
      </c>
      <c r="G40" s="49">
        <v>0.12525295225122612</v>
      </c>
      <c r="H40" s="49">
        <v>15781.75</v>
      </c>
      <c r="I40" s="49">
        <v>0.12313031809132199</v>
      </c>
      <c r="J40" s="68">
        <v>15000</v>
      </c>
      <c r="K40" s="68">
        <v>0.11032088668573993</v>
      </c>
      <c r="L40" s="49">
        <v>20000</v>
      </c>
      <c r="M40" s="18">
        <v>0.11541213674029963</v>
      </c>
      <c r="N40" s="49">
        <v>15000</v>
      </c>
      <c r="O40" s="49">
        <v>0.10594941268708902</v>
      </c>
      <c r="P40" s="49">
        <v>20000</v>
      </c>
      <c r="Q40" s="49">
        <v>9.3269661244590352E-2</v>
      </c>
      <c r="R40" s="49">
        <v>15000</v>
      </c>
      <c r="S40" s="49">
        <v>0.10208456685518283</v>
      </c>
      <c r="T40" s="18">
        <v>20000</v>
      </c>
      <c r="U40" s="102">
        <v>9.1440275783871761E-2</v>
      </c>
    </row>
    <row r="41" spans="1:21" x14ac:dyDescent="0.3">
      <c r="A41" s="23" t="s">
        <v>158</v>
      </c>
      <c r="B41" s="140" t="s">
        <v>159</v>
      </c>
      <c r="C41" s="140"/>
      <c r="D41" s="68">
        <v>25000</v>
      </c>
      <c r="E41" s="68">
        <v>0.20289408117386398</v>
      </c>
      <c r="F41" s="68">
        <v>23000</v>
      </c>
      <c r="G41" s="49">
        <v>0.18005111886113753</v>
      </c>
      <c r="H41" s="49">
        <v>22901.25</v>
      </c>
      <c r="I41" s="49">
        <v>0.17867715539714468</v>
      </c>
      <c r="J41" s="68">
        <v>25000</v>
      </c>
      <c r="K41" s="68">
        <v>0.1838681444762332</v>
      </c>
      <c r="L41" s="49">
        <v>30000</v>
      </c>
      <c r="M41" s="18">
        <v>0.1731182051104494</v>
      </c>
      <c r="N41" s="49">
        <v>25000</v>
      </c>
      <c r="O41" s="49">
        <v>0.17658235447848167</v>
      </c>
      <c r="P41" s="49">
        <v>30000</v>
      </c>
      <c r="Q41" s="49">
        <v>0.13990449186688553</v>
      </c>
      <c r="R41" s="49">
        <v>25000</v>
      </c>
      <c r="S41" s="49">
        <v>0.17014094475863806</v>
      </c>
      <c r="T41" s="18">
        <v>30000</v>
      </c>
      <c r="U41" s="102">
        <v>0.13716041367580764</v>
      </c>
    </row>
    <row r="42" spans="1:21" x14ac:dyDescent="0.3">
      <c r="A42" s="23" t="s">
        <v>160</v>
      </c>
      <c r="B42" s="131" t="s">
        <v>161</v>
      </c>
      <c r="C42" s="131"/>
      <c r="D42" s="18">
        <v>600</v>
      </c>
      <c r="E42" s="18">
        <v>4.8694579481727354E-3</v>
      </c>
      <c r="F42" s="68">
        <v>1000</v>
      </c>
      <c r="G42" s="49">
        <v>7.8283095157016327E-3</v>
      </c>
      <c r="H42" s="49">
        <v>851.08</v>
      </c>
      <c r="I42" s="49">
        <v>6.6401857285258176E-3</v>
      </c>
      <c r="J42" s="18">
        <v>600</v>
      </c>
      <c r="K42" s="18">
        <v>4.4128354674295971E-3</v>
      </c>
      <c r="L42" s="18">
        <v>1000</v>
      </c>
      <c r="M42" s="18">
        <v>5.7706068370149809E-3</v>
      </c>
      <c r="N42" s="18">
        <v>600</v>
      </c>
      <c r="O42" s="18">
        <v>4.2379765074835596E-3</v>
      </c>
      <c r="P42" s="18">
        <v>1000</v>
      </c>
      <c r="Q42" s="49">
        <v>4.6634830622295179E-3</v>
      </c>
      <c r="R42" s="18">
        <v>600</v>
      </c>
      <c r="S42" s="18">
        <v>4.0833826742073132E-3</v>
      </c>
      <c r="T42" s="18">
        <v>1000</v>
      </c>
      <c r="U42" s="102">
        <v>4.5720137891935879E-3</v>
      </c>
    </row>
    <row r="43" spans="1:21" x14ac:dyDescent="0.3">
      <c r="A43" s="23" t="s">
        <v>162</v>
      </c>
      <c r="B43" s="131" t="s">
        <v>163</v>
      </c>
      <c r="C43" s="131"/>
      <c r="D43" s="7">
        <v>500</v>
      </c>
      <c r="E43" s="7">
        <v>4.0578816234772804E-3</v>
      </c>
      <c r="F43" s="68">
        <v>1200</v>
      </c>
      <c r="G43" s="49">
        <v>9.3939714188419586E-3</v>
      </c>
      <c r="H43" s="49">
        <v>1043.48</v>
      </c>
      <c r="I43" s="49">
        <v>8.1413039949265881E-3</v>
      </c>
      <c r="J43" s="7">
        <v>500</v>
      </c>
      <c r="K43" s="7">
        <v>3.677362889524664E-3</v>
      </c>
      <c r="L43" s="7">
        <v>1000</v>
      </c>
      <c r="M43" s="18">
        <v>5.7706068370149809E-3</v>
      </c>
      <c r="N43" s="7">
        <v>500</v>
      </c>
      <c r="O43" s="7">
        <v>3.5316470895696336E-3</v>
      </c>
      <c r="P43" s="7">
        <v>1000</v>
      </c>
      <c r="Q43" s="49">
        <v>4.6634830622295179E-3</v>
      </c>
      <c r="R43" s="7">
        <v>500</v>
      </c>
      <c r="S43" s="7">
        <v>3.4028188951727612E-3</v>
      </c>
      <c r="T43" s="7">
        <v>1000</v>
      </c>
      <c r="U43" s="36">
        <v>4.5720137891935879E-3</v>
      </c>
    </row>
    <row r="44" spans="1:21" x14ac:dyDescent="0.3">
      <c r="A44" s="26" t="s">
        <v>70</v>
      </c>
      <c r="B44" s="4" t="s">
        <v>164</v>
      </c>
      <c r="C44" s="4"/>
      <c r="D44" s="8">
        <v>50500</v>
      </c>
      <c r="E44" s="8">
        <v>0.40984604397120522</v>
      </c>
      <c r="F44" s="8">
        <v>70100</v>
      </c>
      <c r="G44" s="70">
        <v>0.54876449705068442</v>
      </c>
      <c r="H44" s="8">
        <v>63841.63</v>
      </c>
      <c r="I44" s="8">
        <v>0.49809686564344796</v>
      </c>
      <c r="J44" s="8">
        <v>60500</v>
      </c>
      <c r="K44" s="8">
        <v>0.4449609096324843</v>
      </c>
      <c r="L44" s="8">
        <v>82000</v>
      </c>
      <c r="M44" s="72">
        <v>0.47318976063522838</v>
      </c>
      <c r="N44" s="8">
        <v>65500</v>
      </c>
      <c r="O44" s="8">
        <v>0.46264576873362195</v>
      </c>
      <c r="P44" s="8">
        <v>82000</v>
      </c>
      <c r="Q44" s="8">
        <v>0.38240561110282045</v>
      </c>
      <c r="R44" s="8">
        <v>70500</v>
      </c>
      <c r="S44" s="8">
        <v>0.47979746421935932</v>
      </c>
      <c r="T44" s="8">
        <v>82000</v>
      </c>
      <c r="U44" s="37">
        <v>0.37490513071387421</v>
      </c>
    </row>
    <row r="45" spans="1:21" x14ac:dyDescent="0.3">
      <c r="A45" s="23" t="s">
        <v>142</v>
      </c>
      <c r="B45" s="131" t="s">
        <v>165</v>
      </c>
      <c r="C45" s="131"/>
      <c r="D45" s="7">
        <v>50000</v>
      </c>
      <c r="E45" s="7">
        <v>0.40578816234772797</v>
      </c>
      <c r="F45" s="7">
        <v>70000</v>
      </c>
      <c r="G45" s="49">
        <v>0.54798166609911425</v>
      </c>
      <c r="H45" s="49">
        <v>63837.5</v>
      </c>
      <c r="I45" s="49">
        <v>0.49806464309438231</v>
      </c>
      <c r="J45" s="7">
        <v>60000</v>
      </c>
      <c r="K45" s="7">
        <v>0.44128354674295972</v>
      </c>
      <c r="L45" s="18">
        <v>80000</v>
      </c>
      <c r="M45" s="18">
        <v>0.4616485469611985</v>
      </c>
      <c r="N45" s="7">
        <v>65000</v>
      </c>
      <c r="O45" s="7">
        <v>0.45911412164405235</v>
      </c>
      <c r="P45" s="7">
        <v>80000</v>
      </c>
      <c r="Q45" s="49">
        <v>0.37307864497836141</v>
      </c>
      <c r="R45" s="7">
        <v>70000</v>
      </c>
      <c r="S45" s="7">
        <v>0.47639464532418657</v>
      </c>
      <c r="T45" s="7">
        <v>80000</v>
      </c>
      <c r="U45" s="36">
        <v>0.36576110313548704</v>
      </c>
    </row>
    <row r="46" spans="1:21" x14ac:dyDescent="0.3">
      <c r="A46" s="23" t="s">
        <v>144</v>
      </c>
      <c r="B46" s="131" t="s">
        <v>166</v>
      </c>
      <c r="C46" s="131"/>
      <c r="D46" s="7">
        <v>500</v>
      </c>
      <c r="E46" s="7">
        <v>4.0578816234772804E-3</v>
      </c>
      <c r="F46" s="7">
        <v>100</v>
      </c>
      <c r="G46" s="49">
        <v>7.8283095157016314E-4</v>
      </c>
      <c r="H46" s="49">
        <v>4.13</v>
      </c>
      <c r="I46" s="49">
        <v>3.2222549065671412E-5</v>
      </c>
      <c r="J46" s="7">
        <v>500</v>
      </c>
      <c r="K46" s="7">
        <v>3.677362889524664E-3</v>
      </c>
      <c r="L46" s="7">
        <v>2000</v>
      </c>
      <c r="M46" s="18">
        <v>1.1541213674029962E-2</v>
      </c>
      <c r="N46" s="7">
        <v>500</v>
      </c>
      <c r="O46" s="7">
        <v>3.5316470895696336E-3</v>
      </c>
      <c r="P46" s="7">
        <v>2000</v>
      </c>
      <c r="Q46" s="49">
        <v>9.3269661244590359E-3</v>
      </c>
      <c r="R46" s="7">
        <v>500</v>
      </c>
      <c r="S46" s="7">
        <v>3.4028188951727612E-3</v>
      </c>
      <c r="T46" s="7">
        <v>2000</v>
      </c>
      <c r="U46" s="36">
        <v>9.1440275783871757E-3</v>
      </c>
    </row>
    <row r="47" spans="1:21" x14ac:dyDescent="0.3">
      <c r="A47" s="26" t="s">
        <v>72</v>
      </c>
      <c r="B47" s="4" t="s">
        <v>167</v>
      </c>
      <c r="C47" s="4"/>
      <c r="D47" s="8">
        <v>11000</v>
      </c>
      <c r="E47" s="8">
        <v>8.9273395716500156E-2</v>
      </c>
      <c r="F47" s="8">
        <v>3000</v>
      </c>
      <c r="G47" s="70">
        <v>2.3484928547104895E-2</v>
      </c>
      <c r="H47" s="8">
        <v>4234.43</v>
      </c>
      <c r="I47" s="8">
        <v>3.3037319234903398E-2</v>
      </c>
      <c r="J47" s="8">
        <v>11000</v>
      </c>
      <c r="K47" s="8">
        <v>8.0901983569542604E-2</v>
      </c>
      <c r="L47" s="8">
        <v>9000</v>
      </c>
      <c r="M47" s="72">
        <v>5.1935461533134823E-2</v>
      </c>
      <c r="N47" s="8">
        <v>11000</v>
      </c>
      <c r="O47" s="8">
        <v>7.7696235970531935E-2</v>
      </c>
      <c r="P47" s="8">
        <v>9000</v>
      </c>
      <c r="Q47" s="8">
        <v>4.197134756006566E-2</v>
      </c>
      <c r="R47" s="8">
        <v>11000</v>
      </c>
      <c r="S47" s="8">
        <v>7.4862015693800743E-2</v>
      </c>
      <c r="T47" s="8">
        <v>9000</v>
      </c>
      <c r="U47" s="37">
        <v>4.1148124102742295E-2</v>
      </c>
    </row>
    <row r="48" spans="1:21" x14ac:dyDescent="0.3">
      <c r="A48" s="23" t="s">
        <v>142</v>
      </c>
      <c r="B48" s="3" t="s">
        <v>168</v>
      </c>
      <c r="C48" s="67"/>
      <c r="D48" s="7">
        <v>1000</v>
      </c>
      <c r="E48" s="7">
        <v>8.1157632469545608E-3</v>
      </c>
      <c r="F48" s="9">
        <v>1000</v>
      </c>
      <c r="G48" s="49">
        <v>7.8283095157016327E-3</v>
      </c>
      <c r="H48" s="49">
        <v>245</v>
      </c>
      <c r="I48" s="49">
        <v>1.9115071479635585E-3</v>
      </c>
      <c r="J48" s="7">
        <v>1000</v>
      </c>
      <c r="K48" s="7">
        <v>7.354725779049328E-3</v>
      </c>
      <c r="L48" s="7">
        <v>1000</v>
      </c>
      <c r="M48" s="18">
        <v>5.7706068370149809E-3</v>
      </c>
      <c r="N48" s="7">
        <v>1000</v>
      </c>
      <c r="O48" s="7">
        <v>7.0632941791392671E-3</v>
      </c>
      <c r="P48" s="7">
        <v>1000</v>
      </c>
      <c r="Q48" s="49">
        <v>4.6634830622295179E-3</v>
      </c>
      <c r="R48" s="7">
        <v>1000</v>
      </c>
      <c r="S48" s="7">
        <v>6.8056377903455223E-3</v>
      </c>
      <c r="T48" s="7">
        <v>1000</v>
      </c>
      <c r="U48" s="36">
        <v>4.5720137891935879E-3</v>
      </c>
    </row>
    <row r="49" spans="1:21" x14ac:dyDescent="0.3">
      <c r="A49" s="23" t="s">
        <v>144</v>
      </c>
      <c r="B49" s="131" t="s">
        <v>169</v>
      </c>
      <c r="C49" s="131"/>
      <c r="D49" s="7">
        <v>10000</v>
      </c>
      <c r="E49" s="7">
        <v>8.1157632469545604E-2</v>
      </c>
      <c r="F49" s="9">
        <v>3000</v>
      </c>
      <c r="G49" s="49">
        <v>2.3484928547104895E-2</v>
      </c>
      <c r="H49" s="49">
        <v>3989.43</v>
      </c>
      <c r="I49" s="49">
        <v>3.1125812086939833E-2</v>
      </c>
      <c r="J49" s="7">
        <v>10000</v>
      </c>
      <c r="K49" s="7">
        <v>7.3547257790493287E-2</v>
      </c>
      <c r="L49" s="7">
        <v>8000</v>
      </c>
      <c r="M49" s="18">
        <v>4.6164854696119847E-2</v>
      </c>
      <c r="N49" s="7">
        <v>10000</v>
      </c>
      <c r="O49" s="7">
        <v>7.0632941791392664E-2</v>
      </c>
      <c r="P49" s="7">
        <v>8000</v>
      </c>
      <c r="Q49" s="49">
        <v>3.7307864497836143E-2</v>
      </c>
      <c r="R49" s="7">
        <v>10000</v>
      </c>
      <c r="S49" s="7">
        <v>6.8056377903455229E-2</v>
      </c>
      <c r="T49" s="7">
        <v>8000</v>
      </c>
      <c r="U49" s="36">
        <v>3.6576110313548703E-2</v>
      </c>
    </row>
    <row r="50" spans="1:21" x14ac:dyDescent="0.3">
      <c r="A50" s="26" t="s">
        <v>6</v>
      </c>
      <c r="B50" s="4" t="s">
        <v>170</v>
      </c>
      <c r="C50" s="4"/>
      <c r="D50" s="8">
        <v>122000</v>
      </c>
      <c r="E50" s="8">
        <v>0.99012311612845638</v>
      </c>
      <c r="F50" s="8">
        <v>10200</v>
      </c>
      <c r="G50" s="8">
        <v>7.984875706015665E-2</v>
      </c>
      <c r="H50" s="8">
        <v>9229.75</v>
      </c>
      <c r="I50" s="8">
        <v>7.2011155505782257E-2</v>
      </c>
      <c r="J50" s="8">
        <v>122000</v>
      </c>
      <c r="K50" s="8">
        <v>0.8972765450440181</v>
      </c>
      <c r="L50" s="8">
        <v>89000</v>
      </c>
      <c r="M50" s="8">
        <v>0.51358400849433328</v>
      </c>
      <c r="N50" s="8">
        <v>72000</v>
      </c>
      <c r="O50" s="8">
        <v>0.50855718089802726</v>
      </c>
      <c r="P50" s="8">
        <v>128000</v>
      </c>
      <c r="Q50" s="8">
        <v>0.55961796746754211</v>
      </c>
      <c r="R50" s="8">
        <v>72000</v>
      </c>
      <c r="S50" s="8">
        <v>0.49000592090487755</v>
      </c>
      <c r="T50" s="8">
        <v>128000</v>
      </c>
      <c r="U50" s="37">
        <v>0.54864165470323056</v>
      </c>
    </row>
    <row r="51" spans="1:21" ht="22.2" customHeight="1" thickBot="1" x14ac:dyDescent="0.35">
      <c r="A51" s="100"/>
      <c r="B51" s="142" t="s">
        <v>171</v>
      </c>
      <c r="C51" s="143"/>
      <c r="D51" s="31">
        <v>12321700</v>
      </c>
      <c r="E51" s="31">
        <v>100</v>
      </c>
      <c r="F51" s="31">
        <v>12774150</v>
      </c>
      <c r="G51" s="101">
        <v>100</v>
      </c>
      <c r="H51" s="31">
        <v>12817111.370000001</v>
      </c>
      <c r="I51" s="31">
        <v>100</v>
      </c>
      <c r="J51" s="31">
        <v>13596700</v>
      </c>
      <c r="K51" s="31">
        <v>100</v>
      </c>
      <c r="L51" s="31">
        <v>17329200</v>
      </c>
      <c r="M51" s="31">
        <v>100</v>
      </c>
      <c r="N51" s="31">
        <v>14157700</v>
      </c>
      <c r="O51" s="31">
        <v>100</v>
      </c>
      <c r="P51" s="31">
        <f>P50+P5</f>
        <v>21451200</v>
      </c>
      <c r="Q51" s="31">
        <v>100</v>
      </c>
      <c r="R51" s="31">
        <v>14693700</v>
      </c>
      <c r="S51" s="31">
        <v>100</v>
      </c>
      <c r="T51" s="31">
        <f>T50+T5</f>
        <v>21880200</v>
      </c>
      <c r="U51" s="38">
        <v>100</v>
      </c>
    </row>
    <row r="53" spans="1:21" x14ac:dyDescent="0.3"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</row>
  </sheetData>
  <sheetProtection algorithmName="SHA-512" hashValue="fuQuI35wkwqSZBuLNN/tUf8EvcQSIL4afzDoeoyu0ulurVP0P/aKQ5PGGaniEmX/B2plh8eHrJhjSuOu2dB/wg==" saltValue="SsYNW7hwovAudkR1MBW19A==" spinCount="100000" sheet="1" objects="1" scenarios="1"/>
  <mergeCells count="38">
    <mergeCell ref="B51:C51"/>
    <mergeCell ref="B9:C9"/>
    <mergeCell ref="B4:C4"/>
    <mergeCell ref="B5:C5"/>
    <mergeCell ref="B6:C6"/>
    <mergeCell ref="B7:C7"/>
    <mergeCell ref="B8:C8"/>
    <mergeCell ref="B23:C23"/>
    <mergeCell ref="B10:C10"/>
    <mergeCell ref="B11:C11"/>
    <mergeCell ref="B12:C12"/>
    <mergeCell ref="B13:C13"/>
    <mergeCell ref="B14:C14"/>
    <mergeCell ref="B16:C16"/>
    <mergeCell ref="B17:C17"/>
    <mergeCell ref="B19:C19"/>
    <mergeCell ref="B20:C20"/>
    <mergeCell ref="B22:C22"/>
    <mergeCell ref="B37:C37"/>
    <mergeCell ref="B24:C24"/>
    <mergeCell ref="B25:C25"/>
    <mergeCell ref="B27:C27"/>
    <mergeCell ref="B28:C28"/>
    <mergeCell ref="B29:C29"/>
    <mergeCell ref="B30:C30"/>
    <mergeCell ref="B33:C33"/>
    <mergeCell ref="B34:C34"/>
    <mergeCell ref="B35:C35"/>
    <mergeCell ref="B36:C36"/>
    <mergeCell ref="B45:C45"/>
    <mergeCell ref="B46:C46"/>
    <mergeCell ref="B49:C49"/>
    <mergeCell ref="B38:C38"/>
    <mergeCell ref="B39:C39"/>
    <mergeCell ref="B40:C40"/>
    <mergeCell ref="B41:C41"/>
    <mergeCell ref="B42:C42"/>
    <mergeCell ref="B43:C43"/>
  </mergeCells>
  <pageMargins left="0.7" right="0.7" top="0.75" bottom="0.75" header="0.3" footer="0.3"/>
  <pageSetup paperSize="9" scale="61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K14"/>
  <sheetViews>
    <sheetView tabSelected="1" workbookViewId="0">
      <selection activeCell="G11" sqref="G11"/>
    </sheetView>
  </sheetViews>
  <sheetFormatPr defaultRowHeight="14.4" x14ac:dyDescent="0.3"/>
  <cols>
    <col min="2" max="2" width="4.33203125" customWidth="1"/>
    <col min="3" max="3" width="18" customWidth="1"/>
    <col min="4" max="4" width="18" hidden="1" customWidth="1"/>
    <col min="5" max="5" width="14.5546875" customWidth="1"/>
    <col min="6" max="6" width="14.33203125" customWidth="1"/>
    <col min="7" max="7" width="16.33203125" customWidth="1"/>
    <col min="8" max="8" width="13.88671875" customWidth="1"/>
    <col min="9" max="9" width="16.44140625" customWidth="1"/>
    <col min="10" max="10" width="15.33203125" customWidth="1"/>
    <col min="11" max="11" width="15.6640625" customWidth="1"/>
  </cols>
  <sheetData>
    <row r="5" spans="2:11" ht="18" x14ac:dyDescent="0.35">
      <c r="B5" s="1" t="s">
        <v>174</v>
      </c>
      <c r="C5" s="13"/>
      <c r="D5" s="13"/>
    </row>
    <row r="6" spans="2:11" ht="18" x14ac:dyDescent="0.35">
      <c r="B6" s="1"/>
      <c r="C6" s="13"/>
      <c r="D6" s="13"/>
    </row>
    <row r="7" spans="2:11" ht="18" x14ac:dyDescent="0.35">
      <c r="B7" s="1"/>
      <c r="C7" s="13"/>
      <c r="D7" s="13"/>
    </row>
    <row r="8" spans="2:11" ht="15" thickBot="1" x14ac:dyDescent="0.35"/>
    <row r="9" spans="2:11" ht="28.8" x14ac:dyDescent="0.3">
      <c r="B9" s="21" t="s">
        <v>2</v>
      </c>
      <c r="C9" s="114" t="s">
        <v>175</v>
      </c>
      <c r="D9" s="114" t="s">
        <v>178</v>
      </c>
      <c r="E9" s="29" t="s">
        <v>87</v>
      </c>
      <c r="F9" s="99" t="s">
        <v>29</v>
      </c>
      <c r="G9" s="29" t="s">
        <v>183</v>
      </c>
      <c r="H9" s="99" t="s">
        <v>31</v>
      </c>
      <c r="I9" s="29" t="s">
        <v>184</v>
      </c>
      <c r="J9" s="99" t="s">
        <v>32</v>
      </c>
      <c r="K9" s="113" t="s">
        <v>185</v>
      </c>
    </row>
    <row r="10" spans="2:11" x14ac:dyDescent="0.3">
      <c r="B10" s="121" t="s">
        <v>4</v>
      </c>
      <c r="C10" s="3" t="s">
        <v>86</v>
      </c>
      <c r="D10" s="18">
        <v>12775444.98</v>
      </c>
      <c r="E10" s="7">
        <v>12831924.942</v>
      </c>
      <c r="F10" s="7">
        <v>13597966.199999999</v>
      </c>
      <c r="G10" s="12">
        <f>Prihodi!J22</f>
        <v>17331112.039999999</v>
      </c>
      <c r="H10" s="12">
        <v>14159067.4</v>
      </c>
      <c r="I10" s="12">
        <f>Prihodi!N22</f>
        <v>21454479.600000001</v>
      </c>
      <c r="J10" s="12">
        <v>14695465.6</v>
      </c>
      <c r="K10" s="122">
        <f>Prihodi!R22</f>
        <v>21884191.950000003</v>
      </c>
    </row>
    <row r="11" spans="2:11" x14ac:dyDescent="0.3">
      <c r="B11" s="121" t="s">
        <v>6</v>
      </c>
      <c r="C11" s="3" t="s">
        <v>171</v>
      </c>
      <c r="D11" s="18">
        <v>12774150</v>
      </c>
      <c r="E11" s="7">
        <v>12817111.370000001</v>
      </c>
      <c r="F11" s="7">
        <v>13596700</v>
      </c>
      <c r="G11" s="12">
        <v>17329200</v>
      </c>
      <c r="H11" s="12">
        <v>14157700</v>
      </c>
      <c r="I11" s="12">
        <f>Rashodi!P51</f>
        <v>21451200</v>
      </c>
      <c r="J11" s="12">
        <v>14693700</v>
      </c>
      <c r="K11" s="122">
        <f>Rashodi!T51</f>
        <v>21880200</v>
      </c>
    </row>
    <row r="12" spans="2:11" ht="15" thickBot="1" x14ac:dyDescent="0.35">
      <c r="B12" s="27" t="s">
        <v>8</v>
      </c>
      <c r="C12" s="28" t="s">
        <v>176</v>
      </c>
      <c r="D12" s="31">
        <f>D10-D11</f>
        <v>1294.980000000447</v>
      </c>
      <c r="E12" s="101">
        <v>14813.571999998763</v>
      </c>
      <c r="F12" s="123">
        <v>1266.1999999992549</v>
      </c>
      <c r="G12" s="124">
        <f>G10-G11</f>
        <v>1912.0399999991059</v>
      </c>
      <c r="H12" s="124">
        <v>1367.4000000003725</v>
      </c>
      <c r="I12" s="124">
        <f>I10-I11</f>
        <v>3279.6000000014901</v>
      </c>
      <c r="J12" s="124">
        <v>1765.5999999996275</v>
      </c>
      <c r="K12" s="125">
        <f>K10-K11</f>
        <v>3991.9500000029802</v>
      </c>
    </row>
    <row r="14" spans="2:11" x14ac:dyDescent="0.3">
      <c r="F14" s="106"/>
      <c r="G14" s="106"/>
      <c r="H14" s="106"/>
      <c r="I14" s="106"/>
      <c r="J14" s="106"/>
      <c r="K14" s="106"/>
    </row>
  </sheetData>
  <sheetProtection algorithmName="SHA-512" hashValue="LFxQorpDsXCBPhEY9WtVKZsphVi8ZDVvaIOWess9Ipmo3XO5+xsFXeRYijbD+amgdYPmulEPCYmnS0NaM3ZFKA==" saltValue="mhg7S3Y3xSxg6tfMl3EBQg==" spinCount="100000" sheet="1" objects="1" scenarios="1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Vodoopskrba</vt:lpstr>
      <vt:lpstr>Odvodnja i pročišćavanje</vt:lpstr>
      <vt:lpstr>Prihodi</vt:lpstr>
      <vt:lpstr>Rashodi</vt:lpstr>
      <vt:lpstr>Rekapitulacija</vt:lpstr>
      <vt:lpstr>'Odvodnja i pročišćavanje'!Podrucje_ispisa</vt:lpstr>
      <vt:lpstr>Prihodi!Podrucje_ispisa</vt:lpstr>
      <vt:lpstr>Rashodi!Podrucje_ispisa</vt:lpstr>
      <vt:lpstr>Rekapitulacija!Podrucje_ispisa</vt:lpstr>
      <vt:lpstr>Vodoopskrba!Podrucje_ispisa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Senka Vorih</dc:creator>
  <cp:lastModifiedBy>Senka Vorih</cp:lastModifiedBy>
  <cp:lastPrinted>2026-08-17T04:37:32Z</cp:lastPrinted>
  <dcterms:created xsi:type="dcterms:W3CDTF">2026-07-30T06:32:28Z</dcterms:created>
  <dcterms:modified xsi:type="dcterms:W3CDTF">2026-08-28T06:48:43Z</dcterms:modified>
</cp:coreProperties>
</file>