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web objava\"/>
    </mc:Choice>
  </mc:AlternateContent>
  <bookViews>
    <workbookView xWindow="0" yWindow="0" windowWidth="23040" windowHeight="8100" tabRatio="677"/>
  </bookViews>
  <sheets>
    <sheet name="REKONST. I UREĐENJE OBJ." sheetId="4" r:id="rId1"/>
    <sheet name="NABAVA OPREME" sheetId="5" r:id="rId2"/>
    <sheet name="REKAPITULACIJA" sheetId="6" r:id="rId3"/>
  </sheets>
  <definedNames>
    <definedName name="_xlnm.Print_Area" localSheetId="1">'NABAVA OPREME'!$A$2:$J$94</definedName>
    <definedName name="_xlnm.Print_Area" localSheetId="2">REKAPITULACIJA!$B$1:$R$41</definedName>
    <definedName name="_xlnm.Print_Area" localSheetId="0">'REKONST. I UREĐENJE OBJ.'!$A$3:$J$73</definedName>
  </definedNames>
  <calcPr calcId="152511"/>
</workbook>
</file>

<file path=xl/calcChain.xml><?xml version="1.0" encoding="utf-8"?>
<calcChain xmlns="http://schemas.openxmlformats.org/spreadsheetml/2006/main">
  <c r="H80" i="4" l="1"/>
  <c r="O40" i="6" l="1"/>
  <c r="R40" i="6"/>
  <c r="I79" i="4"/>
  <c r="H79" i="4"/>
  <c r="R31" i="6"/>
  <c r="O31" i="6"/>
  <c r="J80" i="4"/>
  <c r="J79" i="4" s="1"/>
  <c r="O22" i="6"/>
  <c r="R22" i="6" l="1"/>
  <c r="G7" i="5" l="1"/>
  <c r="G43" i="5"/>
  <c r="G50" i="5" l="1"/>
  <c r="K69" i="5"/>
  <c r="I69" i="5"/>
  <c r="G69" i="5"/>
  <c r="K65" i="5"/>
  <c r="I65" i="5"/>
  <c r="G65" i="5"/>
  <c r="G37" i="5"/>
  <c r="F80" i="4" l="1"/>
  <c r="F79" i="4" s="1"/>
  <c r="E10" i="4"/>
  <c r="D10" i="4"/>
  <c r="G74" i="5" l="1"/>
  <c r="G34" i="5" s="1"/>
  <c r="K7" i="5"/>
  <c r="I7" i="5"/>
  <c r="F7" i="5"/>
  <c r="J9" i="4"/>
  <c r="P37" i="6" s="1"/>
  <c r="H9" i="4"/>
  <c r="P28" i="6" s="1"/>
  <c r="F9" i="4"/>
  <c r="P19" i="6" s="1"/>
  <c r="Q19" i="6" s="1"/>
  <c r="P38" i="6"/>
  <c r="Q38" i="6" s="1"/>
  <c r="M37" i="6"/>
  <c r="P29" i="6"/>
  <c r="Q29" i="6" s="1"/>
  <c r="M28" i="6"/>
  <c r="N28" i="6" s="1"/>
  <c r="M19" i="6"/>
  <c r="N19" i="6" s="1"/>
  <c r="J39" i="6"/>
  <c r="K39" i="6" s="1"/>
  <c r="G39" i="6"/>
  <c r="H39" i="6" s="1"/>
  <c r="L40" i="6"/>
  <c r="F40" i="6"/>
  <c r="J38" i="6"/>
  <c r="G38" i="6"/>
  <c r="D38" i="6"/>
  <c r="J37" i="6"/>
  <c r="G37" i="6"/>
  <c r="D37" i="6"/>
  <c r="G30" i="6"/>
  <c r="H30" i="6" s="1"/>
  <c r="J29" i="6"/>
  <c r="G29" i="6"/>
  <c r="D29" i="6"/>
  <c r="J28" i="6"/>
  <c r="G28" i="6"/>
  <c r="H28" i="6" s="1"/>
  <c r="D28" i="6"/>
  <c r="E28" i="6" s="1"/>
  <c r="J21" i="6"/>
  <c r="K21" i="6" s="1"/>
  <c r="G21" i="6"/>
  <c r="H21" i="6" s="1"/>
  <c r="E21" i="6"/>
  <c r="D21" i="6"/>
  <c r="L22" i="6"/>
  <c r="F22" i="6"/>
  <c r="J20" i="6"/>
  <c r="G20" i="6"/>
  <c r="D20" i="6"/>
  <c r="J19" i="6"/>
  <c r="G19" i="6"/>
  <c r="D19" i="6"/>
  <c r="G6" i="5" l="1"/>
  <c r="P21" i="6" s="1"/>
  <c r="Q21" i="6" s="1"/>
  <c r="K34" i="5"/>
  <c r="K6" i="5" s="1"/>
  <c r="P39" i="6" s="1"/>
  <c r="Q39" i="6" s="1"/>
  <c r="I34" i="5"/>
  <c r="I6" i="5" s="1"/>
  <c r="P30" i="6" s="1"/>
  <c r="Q30" i="6" s="1"/>
  <c r="Q31" i="6" s="1"/>
  <c r="H31" i="6"/>
  <c r="D22" i="6"/>
  <c r="E19" i="6"/>
  <c r="E22" i="6" s="1"/>
  <c r="Q37" i="6"/>
  <c r="Q40" i="6" s="1"/>
  <c r="E37" i="6"/>
  <c r="G40" i="6"/>
  <c r="J40" i="6"/>
  <c r="G31" i="6"/>
  <c r="G22" i="6"/>
  <c r="J22" i="6"/>
  <c r="N37" i="6"/>
  <c r="H37" i="6"/>
  <c r="H40" i="6" s="1"/>
  <c r="K37" i="6"/>
  <c r="K40" i="6" s="1"/>
  <c r="K28" i="6"/>
  <c r="Q28" i="6"/>
  <c r="H19" i="6"/>
  <c r="H22" i="6" s="1"/>
  <c r="K19" i="6"/>
  <c r="K22" i="6" s="1"/>
  <c r="C10" i="4"/>
  <c r="P40" i="6" l="1"/>
  <c r="P31" i="6"/>
  <c r="R13" i="6"/>
  <c r="P11" i="6"/>
  <c r="E65" i="5" l="1"/>
  <c r="E91" i="5"/>
  <c r="E74" i="5"/>
  <c r="E43" i="5" l="1"/>
  <c r="E37" i="5"/>
  <c r="E7" i="5"/>
  <c r="E34" i="5" l="1"/>
  <c r="E6" i="5" s="1"/>
  <c r="P12" i="6" s="1"/>
  <c r="D65" i="4"/>
  <c r="Q12" i="6" l="1"/>
  <c r="D9" i="4"/>
  <c r="P10" i="6" s="1"/>
  <c r="Q10" i="6" s="1"/>
  <c r="P13" i="6" l="1"/>
  <c r="Q13" i="6"/>
  <c r="C65" i="4"/>
  <c r="D65" i="5" l="1"/>
  <c r="D37" i="5"/>
  <c r="J30" i="6" s="1"/>
  <c r="D35" i="5"/>
  <c r="D7" i="5"/>
  <c r="D74" i="5"/>
  <c r="D91" i="5"/>
  <c r="D43" i="5"/>
  <c r="K30" i="6" l="1"/>
  <c r="K31" i="6" s="1"/>
  <c r="J31" i="6"/>
  <c r="C9" i="4"/>
  <c r="D34" i="5"/>
  <c r="D6" i="5" s="1"/>
  <c r="L31" i="6"/>
  <c r="J12" i="6" l="1"/>
  <c r="K12" i="6" s="1"/>
  <c r="M12" i="6"/>
  <c r="N12" i="6" s="1"/>
  <c r="J10" i="6"/>
  <c r="K10" i="6" s="1"/>
  <c r="M10" i="6"/>
  <c r="P20" i="6"/>
  <c r="P22" i="6" l="1"/>
  <c r="Q20" i="6"/>
  <c r="Q22" i="6" s="1"/>
  <c r="K13" i="6"/>
  <c r="N10" i="6"/>
  <c r="C80" i="4"/>
  <c r="L13" i="6"/>
  <c r="J11" i="6" l="1"/>
  <c r="J13" i="6" s="1"/>
  <c r="M11" i="6"/>
  <c r="G11" i="6"/>
  <c r="H7" i="5"/>
  <c r="J7" i="5"/>
  <c r="N11" i="6" l="1"/>
  <c r="N13" i="6" s="1"/>
  <c r="M13" i="6"/>
  <c r="G12" i="6"/>
  <c r="H12" i="6" s="1"/>
  <c r="G10" i="6" l="1"/>
  <c r="G13" i="6" s="1"/>
  <c r="E80" i="4"/>
  <c r="E79" i="4" l="1"/>
  <c r="M20" i="6" s="1"/>
  <c r="H10" i="6"/>
  <c r="H13" i="6" s="1"/>
  <c r="F69" i="5" l="1"/>
  <c r="H69" i="5"/>
  <c r="J69" i="5"/>
  <c r="F31" i="6" l="1"/>
  <c r="F13" i="6" l="1"/>
  <c r="F84" i="5" l="1"/>
  <c r="H84" i="5"/>
  <c r="J84" i="5"/>
  <c r="F74" i="5"/>
  <c r="H74" i="5"/>
  <c r="J74" i="5"/>
  <c r="E30" i="6" l="1"/>
  <c r="E31" i="6" s="1"/>
  <c r="D30" i="6"/>
  <c r="D31" i="6" s="1"/>
  <c r="E39" i="6"/>
  <c r="E40" i="6" s="1"/>
  <c r="D39" i="6"/>
  <c r="D40" i="6" s="1"/>
  <c r="D10" i="6"/>
  <c r="E10" i="6" s="1"/>
  <c r="J34" i="5"/>
  <c r="J6" i="5" s="1"/>
  <c r="M39" i="6" s="1"/>
  <c r="H34" i="5"/>
  <c r="H6" i="5" s="1"/>
  <c r="M30" i="6" s="1"/>
  <c r="F34" i="5"/>
  <c r="F6" i="5" s="1"/>
  <c r="I80" i="4"/>
  <c r="M38" i="6" s="1"/>
  <c r="G80" i="4"/>
  <c r="G79" i="4" s="1"/>
  <c r="M29" i="6" s="1"/>
  <c r="N39" i="6" l="1"/>
  <c r="N40" i="6" s="1"/>
  <c r="M40" i="6"/>
  <c r="M31" i="6"/>
  <c r="N30" i="6"/>
  <c r="N31" i="6" s="1"/>
  <c r="N21" i="6"/>
  <c r="N22" i="6" s="1"/>
  <c r="M21" i="6"/>
  <c r="M22" i="6" s="1"/>
  <c r="D11" i="6" l="1"/>
  <c r="E12" i="6" l="1"/>
  <c r="E13" i="6" s="1"/>
  <c r="D12" i="6"/>
  <c r="D13" i="6" s="1"/>
</calcChain>
</file>

<file path=xl/comments1.xml><?xml version="1.0" encoding="utf-8"?>
<comments xmlns="http://schemas.openxmlformats.org/spreadsheetml/2006/main">
  <authors>
    <author>Senka Vorih</author>
  </authors>
  <commentList>
    <comment ref="D92" authorId="0" shapeId="0">
      <text>
        <r>
          <rPr>
            <b/>
            <sz val="9"/>
            <color indexed="81"/>
            <rFont val="Segoe UI"/>
            <family val="2"/>
            <charset val="238"/>
          </rPr>
          <t>Senka Vorih:</t>
        </r>
        <r>
          <rPr>
            <sz val="9"/>
            <color indexed="81"/>
            <rFont val="Segoe UI"/>
            <family val="2"/>
            <charset val="238"/>
          </rPr>
          <t xml:space="preserve">
PROKLIMA TIM UG.72-JN/2025
</t>
        </r>
      </text>
    </comment>
  </commentList>
</comments>
</file>

<file path=xl/sharedStrings.xml><?xml version="1.0" encoding="utf-8"?>
<sst xmlns="http://schemas.openxmlformats.org/spreadsheetml/2006/main" count="359" uniqueCount="217">
  <si>
    <t>Odvodnja</t>
  </si>
  <si>
    <t>1.</t>
  </si>
  <si>
    <t>2.</t>
  </si>
  <si>
    <t>Vozni i strojni park</t>
  </si>
  <si>
    <t>Telekomunikacijska oprema</t>
  </si>
  <si>
    <t>Ostalo ( namještaj, zaštitna oprema i sl.)</t>
  </si>
  <si>
    <t>Vodoopskrba</t>
  </si>
  <si>
    <t>Količina</t>
  </si>
  <si>
    <t>3.</t>
  </si>
  <si>
    <t>ALAT ZA POTREBE ODRŽAVANJA</t>
  </si>
  <si>
    <t>TELEMETRIJA - NUS</t>
  </si>
  <si>
    <t>Uređenje kupola vodosprema i ravnih krovova vodoopskrbnih objekata</t>
  </si>
  <si>
    <t>Uređenje plastične stolarije vodospremnih objekata</t>
  </si>
  <si>
    <t>Uređenje vanjskog prostora vodnih građevina</t>
  </si>
  <si>
    <t>Opločenje podova protukliznim pločicama</t>
  </si>
  <si>
    <t xml:space="preserve">UREĐAJI ZA MJERENJE I NADZOR TLAKA I PROTOKA </t>
  </si>
  <si>
    <t>Ugradnja ljestva za silaz u vodnu i zasunsku  komoru sa leđobrana od inox-a i ostali bravarski radovi</t>
  </si>
  <si>
    <t>REKONSTRUKCIJA MVM KUMROVEC</t>
  </si>
  <si>
    <t>REKONSTRUKCIJA MVM BUDINŠČINA</t>
  </si>
  <si>
    <t>REKONSTRUKCIJA MVM ZAGORSKA SELA</t>
  </si>
  <si>
    <t>REKONSTRUKCIJA MVM ZABOK</t>
  </si>
  <si>
    <t>REKONSTRUKCIJA MVM BEDEKOVČINA</t>
  </si>
  <si>
    <t>REKONSTRUKCIJA MVM LOBOR</t>
  </si>
  <si>
    <t>REKONSTRUKCIJA MVM MAČE</t>
  </si>
  <si>
    <t>REKONSTRUKCIJA MVM ZLATAR</t>
  </si>
  <si>
    <t>REKONSTRUKCIJA MVM MARIJA BISTRICA</t>
  </si>
  <si>
    <t>REKONSTRUKCIJA MVM KONJŠČINA</t>
  </si>
  <si>
    <t>REKONSTRUKCIJA MVM HRAŠČINA</t>
  </si>
  <si>
    <t>REKONSTRUKCIJA MVM NOVI GOLUBOVEC</t>
  </si>
  <si>
    <t>REKONSTRUKCIJA MVM MIHOVLJAN</t>
  </si>
  <si>
    <t>REKONSTRUKCIJA MVM SVETI KRIŽ ZAČRETJE</t>
  </si>
  <si>
    <t>REKONSTRUKCIJA MVM KRAPINSKE TOPLICE</t>
  </si>
  <si>
    <t>REKONSTRUKCIJA MVM TUHELJ</t>
  </si>
  <si>
    <t>REKONSTRUKCIJA MVM KLANJEC</t>
  </si>
  <si>
    <t>REKONSTRUKCIJA MVM DESINIĆ</t>
  </si>
  <si>
    <t>REKONSTRUKCIJA MVM JAKOVLJE</t>
  </si>
  <si>
    <t>REKONSTRUKCIJA MVM VELIKO TRGOVIŠČE</t>
  </si>
  <si>
    <t>REKONSTRUKCIJA MVM PREGRADA</t>
  </si>
  <si>
    <t>REKONSTRUKCIJA MVM OROSLAVJE</t>
  </si>
  <si>
    <t>REKONSTRUKCIJA MVM STUBIČKE TOPLICE</t>
  </si>
  <si>
    <t>REKONSTRUKCIJA MVM GORNJA STUBICA</t>
  </si>
  <si>
    <t>REKONSTRUKCIJA HUM NA SUTLI</t>
  </si>
  <si>
    <t>REKONSTRUKCIJA MVM DONJA STUBICA</t>
  </si>
  <si>
    <t>REKONSTRUKCIJA MVM KRALJEVEC NA SUTLI</t>
  </si>
  <si>
    <t>VS CERINE</t>
  </si>
  <si>
    <t>GARNITURA ALATA ZA ELEKTRIČARE</t>
  </si>
  <si>
    <t xml:space="preserve">MAKITA SET DLX2179TJ1 -AKU BUŠILICA </t>
  </si>
  <si>
    <t>MAKITA SET DLX2179TJ1 - AKU BRUSILICA</t>
  </si>
  <si>
    <t xml:space="preserve">AGREGAT </t>
  </si>
  <si>
    <t>PUMPA ZA VODU, BENZINSKA</t>
  </si>
  <si>
    <t>GARNITURA ZA BUŠENJE VODOVODNIH CIJEVI</t>
  </si>
  <si>
    <t>ODVIJAČ AKUMULATORSKI</t>
  </si>
  <si>
    <t>MAGNETI KLJUČ</t>
  </si>
  <si>
    <t>OSTALI ALAT I PRIBOR</t>
  </si>
  <si>
    <t>SONDA TLAKA</t>
  </si>
  <si>
    <t>LOGERRI TLAKA</t>
  </si>
  <si>
    <t xml:space="preserve">PREGRADA B1 </t>
  </si>
  <si>
    <t>UREĐAJI ZA KONDICIONIRANJE I DEZINFEKCIJU  VODE</t>
  </si>
  <si>
    <t>MARIJA BISTRICA</t>
  </si>
  <si>
    <t>VS ZABOK - LABORATORIJ</t>
  </si>
  <si>
    <t>Upov Krapinske Toplice - bojenje vanjskog dijela objekata</t>
  </si>
  <si>
    <t>Upov Belečka Selnica - uređenje prilaza</t>
  </si>
  <si>
    <t>Upov Kumrovec - uređenje prilaza</t>
  </si>
  <si>
    <t>Upov Hum na Sutli - uređenje prilaza</t>
  </si>
  <si>
    <t xml:space="preserve">TRAKTORSKA CISTERNA </t>
  </si>
  <si>
    <t xml:space="preserve">TRAKTORSKA PRIKOLICA </t>
  </si>
  <si>
    <t xml:space="preserve">TRAKTORSKI MALČER S KRANOM </t>
  </si>
  <si>
    <t xml:space="preserve">VILIČAR </t>
  </si>
  <si>
    <t>SAMOHODNA KOSILICA ZA KOŠNJU TRAVE 4X4</t>
  </si>
  <si>
    <t xml:space="preserve">TERETNO VOZILO - FURGON DVOSJED - RABLJENO </t>
  </si>
  <si>
    <t xml:space="preserve">OSOBNO VOZILO S PET SJEDALA - PETORA VRATA - RABLJENO  </t>
  </si>
  <si>
    <t xml:space="preserve">OSOBNO VOZILO S PET SJEDALA - PETORA VRATA   </t>
  </si>
  <si>
    <t xml:space="preserve">ROVOKOPAČ UTOVARIVAČ 4 X4 </t>
  </si>
  <si>
    <t xml:space="preserve">MIDI BAGER - 3 TONA </t>
  </si>
  <si>
    <t>TERETNO VOZILO DUPLA KABINA  4x4  S TOVARNIM SANDUKOM</t>
  </si>
  <si>
    <t xml:space="preserve">DIJAGNOSTIKA VOZILA </t>
  </si>
  <si>
    <t xml:space="preserve">UREĐAJ ZA KEMIJSKO ČIŠĆENJE VOZILA </t>
  </si>
  <si>
    <t xml:space="preserve">REKAPITULACIJA </t>
  </si>
  <si>
    <t>R.b.</t>
  </si>
  <si>
    <t>Opis</t>
  </si>
  <si>
    <t>Rekonstrukcije</t>
  </si>
  <si>
    <t>Uređenje objekata</t>
  </si>
  <si>
    <t>Nabava opreme</t>
  </si>
  <si>
    <t>Amortizacija</t>
  </si>
  <si>
    <t>Prihod poslovanja</t>
  </si>
  <si>
    <t>UKUPNO (1.+2+3.)</t>
  </si>
  <si>
    <r>
      <t>Bojanje vodoopskrbnih  objekata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i zgrade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</si>
  <si>
    <t>Oprema</t>
  </si>
  <si>
    <t>MAGNETNO - INDUKTIVNI MJERAČI PROTOKA</t>
  </si>
  <si>
    <t>Plan 2026.</t>
  </si>
  <si>
    <t>Plan 2027.</t>
  </si>
  <si>
    <t>Plan 2028.</t>
  </si>
  <si>
    <t>MJERAČI PROTOKA ODVODNJA</t>
  </si>
  <si>
    <t>REKONSTRUKCIJE SVEUKUPNO</t>
  </si>
  <si>
    <t>Plan 2025.</t>
  </si>
  <si>
    <t>VODOOPSKRBA</t>
  </si>
  <si>
    <t>ODVODNJA</t>
  </si>
  <si>
    <t xml:space="preserve"> PREINAKA TRANSMITERA I ELEKTRONIKE I NOVI MJERAČI</t>
  </si>
  <si>
    <t xml:space="preserve">UPOV Krapinske Toplice </t>
  </si>
  <si>
    <t xml:space="preserve">UPOV Dol Klanječki </t>
  </si>
  <si>
    <t>UPOV Jurjevec</t>
  </si>
  <si>
    <t>VATROZID</t>
  </si>
  <si>
    <t>LAPTOPI</t>
  </si>
  <si>
    <t>RAČUNALA</t>
  </si>
  <si>
    <t>OFFICE PAKETI</t>
  </si>
  <si>
    <t>UREĐENJE OBJEKATA SVEUKUPNO</t>
  </si>
  <si>
    <t>REKONSTRUKCIJA MVM ZLATAR BISTRICA</t>
  </si>
  <si>
    <t xml:space="preserve">Upov Jurjevec - popravak sekundarnog taložnika </t>
  </si>
  <si>
    <t xml:space="preserve">Upov Hum na Sutli - popravak kompaktora </t>
  </si>
  <si>
    <t>IZVORIŠTE LOBOR</t>
  </si>
  <si>
    <t>VS PLEMENŠČINA</t>
  </si>
  <si>
    <t xml:space="preserve">VS LENART 2 </t>
  </si>
  <si>
    <t xml:space="preserve">VS RUSNICA - LJESTVE I LEĐOBRAN </t>
  </si>
  <si>
    <t xml:space="preserve">VS PLEMENŠČINA - LEĐOBRAN </t>
  </si>
  <si>
    <t xml:space="preserve">VS PREMRLI - LEĐOBRAN </t>
  </si>
  <si>
    <t xml:space="preserve">VS BUKOVJE - LEĐOBRAN </t>
  </si>
  <si>
    <t>VS LENART 2</t>
  </si>
  <si>
    <t xml:space="preserve">PRIJENOSNI UZV MJERAČ PROTOKA </t>
  </si>
  <si>
    <t>REKONSTRUKCIJA CJEVOVODA VELIKI VRH-GREDICE</t>
  </si>
  <si>
    <t xml:space="preserve">REKONSTRUKCIJA MVM SVETI KRIŽ ZAČRETJE-CIGLENICA ZAGORSKA </t>
  </si>
  <si>
    <t>REKONSTRUKCIJA ZLATAR -ZLATAR BISTRICA</t>
  </si>
  <si>
    <t>REKONSTRUKCIJA MARIJA BISTRICA</t>
  </si>
  <si>
    <t>REKONSTRUKCIJA MAČE -MALI KOMOR</t>
  </si>
  <si>
    <t>REKONSTRUKCIJA SUSTAVA JAVNE ODVODNJE D. STUBICA-MARČINKOVO</t>
  </si>
  <si>
    <t>REKONSTRUKCIJA SUSTAVA JAVNE ODVODNJE MAČE</t>
  </si>
  <si>
    <t>REKONSTRUKCIJA SUSTAVA JAVNE ODVODNJE KLANJEC-CVIJETNA ULICA</t>
  </si>
  <si>
    <t>REKONSTRUKCIJA SUSTAVA JAVNE ODVODNJE VELIKO TRGOVIŠĆE</t>
  </si>
  <si>
    <t>UTOVARNA RAMPA</t>
  </si>
  <si>
    <t>ŽLICA KOPAČKA</t>
  </si>
  <si>
    <t>Izvori financiranja</t>
  </si>
  <si>
    <t>Realizacija     I.-VI.2025.</t>
  </si>
  <si>
    <t>REKONSTRUKCIJA MVM BEDEKOVČINA - MEŠTROVIĆI</t>
  </si>
  <si>
    <t>REKONSTRUKCIJA MVM BEDEKOVČINA - JALŠOVEC</t>
  </si>
  <si>
    <t>REKONSTRUKCIJA SUSTAVA JAVNE ODVODNJE SV. K. ZAČRETJE-M.J. ZAGORKE</t>
  </si>
  <si>
    <t>KS MARIJA BISTRICA -STUPA</t>
  </si>
  <si>
    <t>VS SEVEROV BRIJEG</t>
  </si>
  <si>
    <t>VS CERINE - LJESTVE</t>
  </si>
  <si>
    <t>LO5 LOBOR -RUKOHVAT</t>
  </si>
  <si>
    <t>VS CERINE- IZOLACIJA VODNE KOMORE</t>
  </si>
  <si>
    <t>NOSAČ MOTORA VW TRANSPORTER</t>
  </si>
  <si>
    <t>GUSJENICA GUMENA ZA JCB</t>
  </si>
  <si>
    <t>NUS VS LUČI BRIJEG</t>
  </si>
  <si>
    <t xml:space="preserve">UPRAVLJAČKA KUTIJA FRENKV. PRETVARAČA </t>
  </si>
  <si>
    <t>IZVORIŠTE STUPA</t>
  </si>
  <si>
    <t>HS VETERNIK</t>
  </si>
  <si>
    <t xml:space="preserve">FOTOKOPIRNI LASERSKI UREĐAJ </t>
  </si>
  <si>
    <t>NAMJEŠTAJ -OSTALO</t>
  </si>
  <si>
    <t xml:space="preserve">NADOGRADNJA ERP-INFODESIGN </t>
  </si>
  <si>
    <t>EVIDENCIJA RADNOG VREMENA-ALARM EXPRES</t>
  </si>
  <si>
    <t>PROŠIRENJE PORTALA ZA OČITANJE VODOMJERA</t>
  </si>
  <si>
    <t>I. Izmjena plana 2025.</t>
  </si>
  <si>
    <t>CRPKE SA FRENKVENCIJSKIM PRETVARAČIMA</t>
  </si>
  <si>
    <t>FRENKVENCIJSKI PRETVARAČ INVERTER</t>
  </si>
  <si>
    <t>UPOV KUMROVEC</t>
  </si>
  <si>
    <t>REKONSTRUKCIJA MVM ZABOK - BRAČAK</t>
  </si>
  <si>
    <t>REKONSTRUKCIJA VS ZABOK</t>
  </si>
  <si>
    <t>REKONTRUKCIJA MVM LOBOR - MARKUŠ BRIJEG</t>
  </si>
  <si>
    <t>REKONSTRUKCIJA MVM PREGRADA - ULICA JOSIPA ŠTRUKA</t>
  </si>
  <si>
    <t>REKONSTRUKCIJA MVM KUMROVEC  - RISVICA</t>
  </si>
  <si>
    <t>REKONSTRUKCIJA MVM JAKOVLJE - OGRANAK STUBIČKE CESTE</t>
  </si>
  <si>
    <t>REKONSTRUKCIJA MVM SVETI KRIŽ ZAČRETJE - CENTAR</t>
  </si>
  <si>
    <t>REKONSTRUKCIJA SUSTAVA JAVNE ODVODNJE M. BISTRICA KOLODVORSKA UL.</t>
  </si>
  <si>
    <t>1.1.</t>
  </si>
  <si>
    <t>1.2.</t>
  </si>
  <si>
    <t>1.3.</t>
  </si>
  <si>
    <t>1.4.</t>
  </si>
  <si>
    <t>1.5.</t>
  </si>
  <si>
    <t>1.6.</t>
  </si>
  <si>
    <t>1.7.</t>
  </si>
  <si>
    <t>VS LENART 2- ZAŠTITNA OGRADA</t>
  </si>
  <si>
    <t xml:space="preserve">Termoizolacija pročelja </t>
  </si>
  <si>
    <t>REKONSTRUKCIJA MVM V. TRGOVIŠĆE - STRMEC</t>
  </si>
  <si>
    <t>REKONSTRUKCIJA MVM V. TRGOVIŠĆE - DRUŽILOVEC</t>
  </si>
  <si>
    <t>Realizacija plana 2025.</t>
  </si>
  <si>
    <t>REKONSTRUKCIJA MVM GORNJA STUBICA - SVETI MATEJ</t>
  </si>
  <si>
    <t>REKONSTRUKCIJA MVM BEDEKOVČINA - POZNANOVEC</t>
  </si>
  <si>
    <t>REKONSTRUKCIJA SUSTAVA JAVNE ODVODNJE BEDEKOVČINA - UL. LJ. GAJA</t>
  </si>
  <si>
    <t>TELEMETRIJA I NUS KS STUPA</t>
  </si>
  <si>
    <t>CRPKA UPOV JURJEVEC</t>
  </si>
  <si>
    <t>UPRAVNA ZGRADA- POSTAVA RUBNJAKA I BETONSKIH PLOČA</t>
  </si>
  <si>
    <t xml:space="preserve">PROGRAMI, LICENCE, </t>
  </si>
  <si>
    <t>Realizacija Plana 2025.</t>
  </si>
  <si>
    <t>II.</t>
  </si>
  <si>
    <t>I.</t>
  </si>
  <si>
    <t>III.</t>
  </si>
  <si>
    <t>RAČUNALNA OPREMA I PROGRAMI</t>
  </si>
  <si>
    <t>II. IZMJENA PLANA NABAVE OPREME  2025.-2028. (€)</t>
  </si>
  <si>
    <t>II. IZMJENA PLANA UREĐENJA OBJEKATA 2025. - 2028.(€)</t>
  </si>
  <si>
    <t>II. IZMJENA PLANA REKONSTRUKCIJA  2025.- 2028.  (€)</t>
  </si>
  <si>
    <t xml:space="preserve"> Plan 2026.</t>
  </si>
  <si>
    <t xml:space="preserve"> Plan 2027.</t>
  </si>
  <si>
    <t xml:space="preserve"> Plan 2028.</t>
  </si>
  <si>
    <t>REKONTRUKCIJA MVM KRAPINA</t>
  </si>
  <si>
    <t>REKONTRUKCIJA MVM RADOBOJ</t>
  </si>
  <si>
    <t>REKONTRUKCIJA MVM ĐURMANEC</t>
  </si>
  <si>
    <t>REKONTRUKCIJA MVM JESENJE</t>
  </si>
  <si>
    <t>REKONTRUKCIJA MVM PETROVSKO</t>
  </si>
  <si>
    <t xml:space="preserve">VS LENART 2 PREGRADA </t>
  </si>
  <si>
    <t>VS BANŠČICA</t>
  </si>
  <si>
    <t>KRAPINA - KB1</t>
  </si>
  <si>
    <t xml:space="preserve"> KRAPINA</t>
  </si>
  <si>
    <t>TRAKTOR</t>
  </si>
  <si>
    <t xml:space="preserve">TERETNO VOZILO - FURGON DVOSJED </t>
  </si>
  <si>
    <t>BAGER GUSJENIČAR 6 T</t>
  </si>
  <si>
    <t xml:space="preserve">KAMION KIPER </t>
  </si>
  <si>
    <t>VS ZABOK</t>
  </si>
  <si>
    <t>VS LUČI BRIJEG</t>
  </si>
  <si>
    <t>FREKVENCIJSKI PRETVARAČ CS BREZNO</t>
  </si>
  <si>
    <t>OSTALO</t>
  </si>
  <si>
    <t>Izmjena Plana 2025.</t>
  </si>
  <si>
    <t>II. Izmjena Plana 2026.</t>
  </si>
  <si>
    <t>II. Izmjena Plana 2027.</t>
  </si>
  <si>
    <t>II.Izmjena Plana 2028.</t>
  </si>
  <si>
    <t>II.Izmjena Plana 2027.</t>
  </si>
  <si>
    <t>II. Izmjena Plana 2028.</t>
  </si>
  <si>
    <t>Podružnica Krapina</t>
  </si>
  <si>
    <t>II. IZMJENA PLANA ODRŽAVANJA KVG I NABAVE OPREME 2025.- 2028.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</si>
</sst>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158">
    <xf numFmtId="0" fontId="0" fillId="0" borderId="0" xfId="0"/>
    <xf numFmtId="0" fontId="0" fillId="0" borderId="5" xfId="0" applyBorder="1"/>
    <xf numFmtId="4" fontId="2" fillId="2" borderId="5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0" fillId="0" borderId="5" xfId="0" applyFill="1" applyBorder="1"/>
    <xf numFmtId="0" fontId="0" fillId="0" borderId="2" xfId="0" applyFont="1" applyBorder="1"/>
    <xf numFmtId="4" fontId="5" fillId="0" borderId="5" xfId="0" applyNumberFormat="1" applyFont="1" applyFill="1" applyBorder="1"/>
    <xf numFmtId="0" fontId="0" fillId="0" borderId="5" xfId="0" applyFont="1" applyFill="1" applyBorder="1"/>
    <xf numFmtId="0" fontId="5" fillId="0" borderId="5" xfId="0" applyFont="1" applyBorder="1"/>
    <xf numFmtId="4" fontId="0" fillId="0" borderId="0" xfId="0" applyNumberFormat="1"/>
    <xf numFmtId="0" fontId="0" fillId="0" borderId="0" xfId="0"/>
    <xf numFmtId="0" fontId="5" fillId="0" borderId="0" xfId="0" applyFont="1" applyFill="1"/>
    <xf numFmtId="0" fontId="3" fillId="0" borderId="2" xfId="0" applyFont="1" applyFill="1" applyBorder="1"/>
    <xf numFmtId="0" fontId="10" fillId="0" borderId="5" xfId="1" applyFont="1" applyFill="1" applyBorder="1"/>
    <xf numFmtId="4" fontId="6" fillId="0" borderId="5" xfId="0" applyNumberFormat="1" applyFont="1" applyFill="1" applyBorder="1"/>
    <xf numFmtId="4" fontId="5" fillId="0" borderId="5" xfId="0" applyNumberFormat="1" applyFont="1" applyBorder="1"/>
    <xf numFmtId="0" fontId="0" fillId="0" borderId="8" xfId="0" applyBorder="1"/>
    <xf numFmtId="0" fontId="0" fillId="0" borderId="3" xfId="0" applyBorder="1"/>
    <xf numFmtId="0" fontId="0" fillId="0" borderId="9" xfId="0" applyBorder="1"/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/>
    <xf numFmtId="0" fontId="6" fillId="0" borderId="5" xfId="0" applyFont="1" applyFill="1" applyBorder="1"/>
    <xf numFmtId="0" fontId="3" fillId="0" borderId="0" xfId="0" applyFont="1"/>
    <xf numFmtId="0" fontId="5" fillId="0" borderId="5" xfId="1" applyFont="1" applyFill="1" applyBorder="1" applyAlignment="1">
      <alignment vertical="center"/>
    </xf>
    <xf numFmtId="4" fontId="5" fillId="0" borderId="5" xfId="1" applyNumberFormat="1" applyFont="1" applyFill="1" applyBorder="1" applyAlignment="1">
      <alignment vertical="center"/>
    </xf>
    <xf numFmtId="0" fontId="0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" fillId="0" borderId="0" xfId="0" applyFont="1" applyFill="1" applyBorder="1"/>
    <xf numFmtId="4" fontId="0" fillId="0" borderId="8" xfId="0" applyNumberFormat="1" applyBorder="1"/>
    <xf numFmtId="0" fontId="2" fillId="2" borderId="5" xfId="0" applyFont="1" applyFill="1" applyBorder="1"/>
    <xf numFmtId="4" fontId="2" fillId="2" borderId="5" xfId="0" applyNumberFormat="1" applyFont="1" applyFill="1" applyBorder="1"/>
    <xf numFmtId="4" fontId="0" fillId="0" borderId="5" xfId="0" applyNumberFormat="1" applyBorder="1"/>
    <xf numFmtId="4" fontId="2" fillId="0" borderId="5" xfId="0" applyNumberFormat="1" applyFont="1" applyFill="1" applyBorder="1"/>
    <xf numFmtId="4" fontId="0" fillId="0" borderId="5" xfId="0" applyNumberFormat="1" applyFont="1" applyFill="1" applyBorder="1"/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0" fontId="3" fillId="2" borderId="5" xfId="0" applyFont="1" applyFill="1" applyBorder="1"/>
    <xf numFmtId="4" fontId="3" fillId="2" borderId="5" xfId="0" applyNumberFormat="1" applyFont="1" applyFill="1" applyBorder="1"/>
    <xf numFmtId="4" fontId="0" fillId="0" borderId="5" xfId="0" applyNumberFormat="1" applyFont="1" applyFill="1" applyBorder="1" applyAlignment="1">
      <alignment horizontal="right"/>
    </xf>
    <xf numFmtId="0" fontId="0" fillId="0" borderId="5" xfId="0" applyFont="1" applyBorder="1"/>
    <xf numFmtId="4" fontId="0" fillId="0" borderId="5" xfId="0" applyNumberFormat="1" applyFont="1" applyBorder="1"/>
    <xf numFmtId="0" fontId="2" fillId="0" borderId="0" xfId="0" applyFont="1" applyBorder="1" applyAlignment="1">
      <alignment vertical="center"/>
    </xf>
    <xf numFmtId="49" fontId="4" fillId="2" borderId="1" xfId="0" applyNumberFormat="1" applyFont="1" applyFill="1" applyBorder="1"/>
    <xf numFmtId="0" fontId="4" fillId="2" borderId="4" xfId="0" applyFont="1" applyFill="1" applyBorder="1"/>
    <xf numFmtId="4" fontId="11" fillId="4" borderId="5" xfId="0" applyNumberFormat="1" applyFont="1" applyFill="1" applyBorder="1"/>
    <xf numFmtId="0" fontId="4" fillId="0" borderId="0" xfId="0" applyFont="1"/>
    <xf numFmtId="0" fontId="5" fillId="0" borderId="5" xfId="0" applyFont="1" applyBorder="1" applyAlignment="1">
      <alignment horizontal="center"/>
    </xf>
    <xf numFmtId="0" fontId="6" fillId="4" borderId="5" xfId="0" applyFont="1" applyFill="1" applyBorder="1"/>
    <xf numFmtId="4" fontId="6" fillId="4" borderId="5" xfId="0" applyNumberFormat="1" applyFont="1" applyFill="1" applyBorder="1"/>
    <xf numFmtId="0" fontId="6" fillId="4" borderId="5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6" fillId="4" borderId="2" xfId="0" applyFont="1" applyFill="1" applyBorder="1" applyAlignment="1">
      <alignment horizontal="right"/>
    </xf>
    <xf numFmtId="4" fontId="0" fillId="0" borderId="6" xfId="0" applyNumberFormat="1" applyFont="1" applyFill="1" applyBorder="1"/>
    <xf numFmtId="4" fontId="0" fillId="0" borderId="0" xfId="0" applyNumberFormat="1" applyFont="1" applyFill="1" applyBorder="1"/>
    <xf numFmtId="0" fontId="2" fillId="4" borderId="5" xfId="0" applyFont="1" applyFill="1" applyBorder="1" applyAlignment="1">
      <alignment wrapText="1"/>
    </xf>
    <xf numFmtId="4" fontId="2" fillId="4" borderId="5" xfId="0" applyNumberFormat="1" applyFont="1" applyFill="1" applyBorder="1"/>
    <xf numFmtId="0" fontId="2" fillId="4" borderId="2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4" fontId="2" fillId="0" borderId="6" xfId="0" applyNumberFormat="1" applyFont="1" applyFill="1" applyBorder="1"/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4" fontId="0" fillId="3" borderId="5" xfId="0" applyNumberFormat="1" applyFill="1" applyBorder="1"/>
    <xf numFmtId="49" fontId="6" fillId="0" borderId="2" xfId="0" applyNumberFormat="1" applyFont="1" applyBorder="1" applyAlignment="1">
      <alignment vertical="center"/>
    </xf>
    <xf numFmtId="49" fontId="0" fillId="0" borderId="2" xfId="0" applyNumberFormat="1" applyFont="1" applyBorder="1" applyAlignment="1"/>
    <xf numFmtId="0" fontId="2" fillId="0" borderId="2" xfId="0" applyFont="1" applyBorder="1" applyAlignment="1"/>
    <xf numFmtId="0" fontId="0" fillId="0" borderId="2" xfId="0" applyFont="1" applyBorder="1" applyAlignment="1"/>
    <xf numFmtId="17" fontId="0" fillId="0" borderId="2" xfId="0" applyNumberFormat="1" applyFont="1" applyBorder="1" applyAlignment="1"/>
    <xf numFmtId="0" fontId="6" fillId="0" borderId="2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1" fillId="0" borderId="2" xfId="0" applyFont="1" applyBorder="1"/>
    <xf numFmtId="0" fontId="12" fillId="0" borderId="5" xfId="0" applyFont="1" applyFill="1" applyBorder="1"/>
    <xf numFmtId="0" fontId="0" fillId="0" borderId="0" xfId="0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0" fillId="0" borderId="5" xfId="0" applyFont="1" applyBorder="1" applyAlignment="1">
      <alignment horizontal="left"/>
    </xf>
    <xf numFmtId="4" fontId="0" fillId="0" borderId="5" xfId="1" applyNumberFormat="1" applyFont="1" applyFill="1" applyBorder="1" applyAlignment="1">
      <alignment vertical="center"/>
    </xf>
    <xf numFmtId="0" fontId="7" fillId="0" borderId="5" xfId="1" applyFont="1" applyFill="1" applyBorder="1"/>
    <xf numFmtId="4" fontId="9" fillId="0" borderId="5" xfId="0" applyNumberFormat="1" applyFont="1" applyFill="1" applyBorder="1"/>
    <xf numFmtId="0" fontId="2" fillId="5" borderId="2" xfId="0" applyFont="1" applyFill="1" applyBorder="1"/>
    <xf numFmtId="0" fontId="2" fillId="5" borderId="5" xfId="0" applyFont="1" applyFill="1" applyBorder="1"/>
    <xf numFmtId="4" fontId="2" fillId="5" borderId="5" xfId="0" applyNumberFormat="1" applyFont="1" applyFill="1" applyBorder="1"/>
    <xf numFmtId="0" fontId="6" fillId="5" borderId="2" xfId="0" applyFont="1" applyFill="1" applyBorder="1"/>
    <xf numFmtId="0" fontId="6" fillId="5" borderId="5" xfId="0" applyFont="1" applyFill="1" applyBorder="1"/>
    <xf numFmtId="4" fontId="6" fillId="5" borderId="5" xfId="0" applyNumberFormat="1" applyFont="1" applyFill="1" applyBorder="1"/>
    <xf numFmtId="0" fontId="13" fillId="2" borderId="4" xfId="0" applyFont="1" applyFill="1" applyBorder="1"/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6" xfId="0" applyFill="1" applyBorder="1" applyAlignment="1">
      <alignment wrapText="1"/>
    </xf>
    <xf numFmtId="0" fontId="1" fillId="0" borderId="0" xfId="0" applyFont="1"/>
    <xf numFmtId="4" fontId="3" fillId="0" borderId="0" xfId="0" applyNumberFormat="1" applyFont="1"/>
    <xf numFmtId="0" fontId="13" fillId="0" borderId="0" xfId="0" applyFont="1" applyAlignment="1">
      <alignment horizontal="center"/>
    </xf>
    <xf numFmtId="0" fontId="2" fillId="2" borderId="12" xfId="0" applyFont="1" applyFill="1" applyBorder="1" applyAlignment="1">
      <alignment horizontal="right" vertical="center" wrapText="1"/>
    </xf>
    <xf numFmtId="4" fontId="0" fillId="0" borderId="15" xfId="0" applyNumberFormat="1" applyBorder="1"/>
    <xf numFmtId="0" fontId="4" fillId="0" borderId="0" xfId="0" applyFont="1" applyFill="1" applyBorder="1"/>
    <xf numFmtId="0" fontId="6" fillId="2" borderId="5" xfId="0" applyFont="1" applyFill="1" applyBorder="1"/>
    <xf numFmtId="4" fontId="6" fillId="2" borderId="5" xfId="0" applyNumberFormat="1" applyFont="1" applyFill="1" applyBorder="1"/>
    <xf numFmtId="0" fontId="0" fillId="3" borderId="5" xfId="0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6" xfId="0" applyFont="1" applyBorder="1"/>
    <xf numFmtId="4" fontId="2" fillId="0" borderId="6" xfId="0" applyNumberFormat="1" applyFont="1" applyBorder="1"/>
    <xf numFmtId="2" fontId="2" fillId="0" borderId="6" xfId="0" applyNumberFormat="1" applyFont="1" applyBorder="1"/>
    <xf numFmtId="4" fontId="2" fillId="0" borderId="9" xfId="0" applyNumberFormat="1" applyFont="1" applyBorder="1"/>
    <xf numFmtId="0" fontId="2" fillId="0" borderId="17" xfId="0" applyFont="1" applyFill="1" applyBorder="1" applyAlignment="1">
      <alignment horizontal="right" vertical="center" wrapText="1"/>
    </xf>
    <xf numFmtId="4" fontId="2" fillId="0" borderId="16" xfId="0" applyNumberFormat="1" applyFont="1" applyBorder="1"/>
    <xf numFmtId="2" fontId="0" fillId="0" borderId="8" xfId="0" applyNumberFormat="1" applyBorder="1"/>
    <xf numFmtId="0" fontId="4" fillId="0" borderId="0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wrapText="1"/>
    </xf>
    <xf numFmtId="4" fontId="2" fillId="2" borderId="10" xfId="0" applyNumberFormat="1" applyFont="1" applyFill="1" applyBorder="1"/>
    <xf numFmtId="0" fontId="2" fillId="2" borderId="19" xfId="0" applyFont="1" applyFill="1" applyBorder="1" applyAlignment="1">
      <alignment horizontal="right" vertical="center" wrapText="1"/>
    </xf>
    <xf numFmtId="0" fontId="3" fillId="0" borderId="5" xfId="0" applyFont="1" applyBorder="1"/>
    <xf numFmtId="0" fontId="5" fillId="0" borderId="8" xfId="0" applyFont="1" applyFill="1" applyBorder="1"/>
    <xf numFmtId="49" fontId="6" fillId="2" borderId="5" xfId="0" applyNumberFormat="1" applyFont="1" applyFill="1" applyBorder="1"/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 wrapText="1"/>
    </xf>
    <xf numFmtId="4" fontId="2" fillId="0" borderId="8" xfId="0" applyNumberFormat="1" applyFont="1" applyBorder="1"/>
    <xf numFmtId="4" fontId="2" fillId="2" borderId="11" xfId="0" applyNumberFormat="1" applyFont="1" applyFill="1" applyBorder="1"/>
    <xf numFmtId="4" fontId="0" fillId="2" borderId="5" xfId="0" applyNumberFormat="1" applyFill="1" applyBorder="1"/>
    <xf numFmtId="4" fontId="2" fillId="5" borderId="8" xfId="0" applyNumberFormat="1" applyFont="1" applyFill="1" applyBorder="1"/>
    <xf numFmtId="0" fontId="6" fillId="5" borderId="6" xfId="0" applyFont="1" applyFill="1" applyBorder="1"/>
    <xf numFmtId="0" fontId="16" fillId="5" borderId="6" xfId="0" applyFont="1" applyFill="1" applyBorder="1"/>
    <xf numFmtId="4" fontId="2" fillId="5" borderId="6" xfId="0" applyNumberFormat="1" applyFont="1" applyFill="1" applyBorder="1"/>
    <xf numFmtId="0" fontId="2" fillId="5" borderId="3" xfId="0" applyFont="1" applyFill="1" applyBorder="1" applyAlignment="1">
      <alignment horizontal="left"/>
    </xf>
    <xf numFmtId="4" fontId="2" fillId="5" borderId="9" xfId="0" applyNumberFormat="1" applyFont="1" applyFill="1" applyBorder="1"/>
    <xf numFmtId="0" fontId="6" fillId="0" borderId="4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2" borderId="20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0" fillId="0" borderId="0" xfId="0" applyFont="1"/>
    <xf numFmtId="4" fontId="0" fillId="0" borderId="0" xfId="0" applyNumberFormat="1" applyFont="1"/>
    <xf numFmtId="4" fontId="17" fillId="4" borderId="5" xfId="0" applyNumberFormat="1" applyFont="1" applyFill="1" applyBorder="1"/>
    <xf numFmtId="4" fontId="2" fillId="4" borderId="8" xfId="0" applyNumberFormat="1" applyFont="1" applyFill="1" applyBorder="1"/>
    <xf numFmtId="2" fontId="2" fillId="5" borderId="6" xfId="0" applyNumberFormat="1" applyFont="1" applyFill="1" applyBorder="1"/>
    <xf numFmtId="4" fontId="2" fillId="0" borderId="18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vertical="center"/>
    </xf>
    <xf numFmtId="49" fontId="6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5" xfId="0" applyFont="1" applyFill="1" applyBorder="1" applyAlignment="1">
      <alignment wrapText="1"/>
    </xf>
    <xf numFmtId="0" fontId="0" fillId="0" borderId="5" xfId="0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 vertical="center"/>
    </xf>
    <xf numFmtId="4" fontId="2" fillId="0" borderId="21" xfId="0" applyNumberFormat="1" applyFont="1" applyFill="1" applyBorder="1" applyAlignment="1">
      <alignment horizontal="right" vertical="center"/>
    </xf>
    <xf numFmtId="4" fontId="2" fillId="0" borderId="1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3">
    <cellStyle name="Normalno" xfId="0" builtinId="0"/>
    <cellStyle name="Normalno 2" xfId="1"/>
    <cellStyle name="Zarez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abSelected="1" topLeftCell="A103" zoomScale="99" zoomScaleNormal="99" workbookViewId="0">
      <selection activeCell="B108" sqref="B108:E117"/>
    </sheetView>
  </sheetViews>
  <sheetFormatPr defaultRowHeight="14.4" x14ac:dyDescent="0.3"/>
  <cols>
    <col min="1" max="1" width="3.88671875" customWidth="1"/>
    <col min="2" max="2" width="66.6640625" customWidth="1"/>
    <col min="3" max="3" width="13.77734375" style="10" hidden="1" customWidth="1"/>
    <col min="4" max="4" width="13.77734375" style="10" customWidth="1"/>
    <col min="5" max="5" width="14.33203125" customWidth="1"/>
    <col min="6" max="6" width="12.21875" style="10" customWidth="1"/>
    <col min="7" max="7" width="13.5546875" customWidth="1"/>
    <col min="8" max="8" width="11.6640625" style="10" customWidth="1"/>
    <col min="9" max="9" width="12.6640625" customWidth="1"/>
    <col min="10" max="10" width="12.33203125" customWidth="1"/>
    <col min="11" max="11" width="10.109375" customWidth="1"/>
    <col min="12" max="12" width="10.109375" bestFit="1" customWidth="1"/>
    <col min="13" max="13" width="11.44140625" customWidth="1"/>
  </cols>
  <sheetData>
    <row r="1" spans="1:11" s="10" customFormat="1" ht="32.4" hidden="1" customHeight="1" x14ac:dyDescent="0.3"/>
    <row r="2" spans="1:11" s="10" customFormat="1" x14ac:dyDescent="0.3"/>
    <row r="3" spans="1:11" s="10" customFormat="1" ht="18" x14ac:dyDescent="0.35">
      <c r="A3" s="46" t="s">
        <v>183</v>
      </c>
      <c r="B3" s="46" t="s">
        <v>188</v>
      </c>
    </row>
    <row r="4" spans="1:11" s="10" customFormat="1" x14ac:dyDescent="0.3"/>
    <row r="5" spans="1:11" s="10" customFormat="1" hidden="1" x14ac:dyDescent="0.3"/>
    <row r="6" spans="1:11" hidden="1" x14ac:dyDescent="0.3"/>
    <row r="7" spans="1:11" ht="15" thickBot="1" x14ac:dyDescent="0.35"/>
    <row r="8" spans="1:11" ht="27.6" customHeight="1" thickBot="1" x14ac:dyDescent="0.35">
      <c r="A8" s="42"/>
      <c r="B8" s="42"/>
      <c r="C8" s="97" t="s">
        <v>209</v>
      </c>
      <c r="D8" s="115" t="s">
        <v>173</v>
      </c>
      <c r="E8" s="115" t="s">
        <v>89</v>
      </c>
      <c r="F8" s="115" t="s">
        <v>210</v>
      </c>
      <c r="G8" s="115" t="s">
        <v>90</v>
      </c>
      <c r="H8" s="115" t="s">
        <v>211</v>
      </c>
      <c r="I8" s="115" t="s">
        <v>91</v>
      </c>
      <c r="J8" s="137" t="s">
        <v>212</v>
      </c>
      <c r="K8" s="138"/>
    </row>
    <row r="9" spans="1:11" ht="18" x14ac:dyDescent="0.35">
      <c r="A9" s="43"/>
      <c r="B9" s="44" t="s">
        <v>93</v>
      </c>
      <c r="C9" s="114">
        <f>C10+C65</f>
        <v>359721.43</v>
      </c>
      <c r="D9" s="114">
        <f>D10+D65</f>
        <v>431674.33999999997</v>
      </c>
      <c r="E9" s="114">
        <v>250000</v>
      </c>
      <c r="F9" s="114">
        <f>F10+F65</f>
        <v>250000</v>
      </c>
      <c r="G9" s="114">
        <v>250000</v>
      </c>
      <c r="H9" s="114">
        <f>H10+H65</f>
        <v>250000</v>
      </c>
      <c r="I9" s="114">
        <v>250000</v>
      </c>
      <c r="J9" s="124">
        <f>J10+J65</f>
        <v>250000</v>
      </c>
      <c r="K9" s="139"/>
    </row>
    <row r="10" spans="1:11" s="10" customFormat="1" x14ac:dyDescent="0.3">
      <c r="A10" s="56" t="s">
        <v>1</v>
      </c>
      <c r="B10" s="48" t="s">
        <v>95</v>
      </c>
      <c r="C10" s="45">
        <f>SUM(C11:C56)</f>
        <v>309976.43</v>
      </c>
      <c r="D10" s="45">
        <f>SUM(D11:D59)</f>
        <v>389895.87</v>
      </c>
      <c r="E10" s="45">
        <f>SUM(E11:E64)</f>
        <v>220000</v>
      </c>
      <c r="F10" s="140">
        <v>220000</v>
      </c>
      <c r="G10" s="140">
        <v>220000</v>
      </c>
      <c r="H10" s="140">
        <v>220000</v>
      </c>
      <c r="I10" s="140">
        <v>220000</v>
      </c>
      <c r="J10" s="141">
        <v>220000</v>
      </c>
      <c r="K10" s="138"/>
    </row>
    <row r="11" spans="1:11" s="10" customFormat="1" x14ac:dyDescent="0.3">
      <c r="A11" s="12"/>
      <c r="B11" s="24" t="s">
        <v>20</v>
      </c>
      <c r="C11" s="25">
        <v>0</v>
      </c>
      <c r="D11" s="25">
        <v>0</v>
      </c>
      <c r="E11" s="32">
        <v>15000</v>
      </c>
      <c r="F11" s="1"/>
      <c r="G11" s="1"/>
      <c r="H11" s="1"/>
      <c r="I11" s="1"/>
      <c r="J11" s="16"/>
    </row>
    <row r="12" spans="1:11" s="10" customFormat="1" x14ac:dyDescent="0.3">
      <c r="A12" s="12"/>
      <c r="B12" s="24" t="s">
        <v>21</v>
      </c>
      <c r="C12" s="25">
        <v>0</v>
      </c>
      <c r="D12" s="25">
        <v>0</v>
      </c>
      <c r="E12" s="32">
        <v>10000</v>
      </c>
      <c r="F12" s="1"/>
      <c r="G12" s="1"/>
      <c r="H12" s="1"/>
      <c r="I12" s="1"/>
      <c r="J12" s="16"/>
    </row>
    <row r="13" spans="1:11" s="10" customFormat="1" x14ac:dyDescent="0.3">
      <c r="A13" s="12"/>
      <c r="B13" s="24" t="s">
        <v>22</v>
      </c>
      <c r="C13" s="25">
        <v>1806.98</v>
      </c>
      <c r="D13" s="25">
        <v>1806.98</v>
      </c>
      <c r="E13" s="32">
        <v>3000</v>
      </c>
      <c r="F13" s="1"/>
      <c r="G13" s="1"/>
      <c r="H13" s="1"/>
      <c r="I13" s="1"/>
      <c r="J13" s="16"/>
    </row>
    <row r="14" spans="1:11" s="10" customFormat="1" x14ac:dyDescent="0.3">
      <c r="A14" s="12"/>
      <c r="B14" s="24" t="s">
        <v>23</v>
      </c>
      <c r="C14" s="25">
        <v>1285.1600000000001</v>
      </c>
      <c r="D14" s="25">
        <v>1285.1600000000001</v>
      </c>
      <c r="E14" s="32">
        <v>2000</v>
      </c>
      <c r="F14" s="1"/>
      <c r="G14" s="1"/>
      <c r="H14" s="1"/>
      <c r="I14" s="1"/>
      <c r="J14" s="16"/>
    </row>
    <row r="15" spans="1:11" s="10" customFormat="1" x14ac:dyDescent="0.3">
      <c r="A15" s="12"/>
      <c r="B15" s="24" t="s">
        <v>24</v>
      </c>
      <c r="C15" s="25">
        <v>4388.7299999999996</v>
      </c>
      <c r="D15" s="25">
        <v>4388.7299999999996</v>
      </c>
      <c r="E15" s="32">
        <v>15000</v>
      </c>
      <c r="F15" s="1"/>
      <c r="G15" s="1"/>
      <c r="H15" s="1"/>
      <c r="I15" s="1"/>
      <c r="J15" s="16"/>
    </row>
    <row r="16" spans="1:11" s="10" customFormat="1" x14ac:dyDescent="0.3">
      <c r="A16" s="12"/>
      <c r="B16" s="24" t="s">
        <v>106</v>
      </c>
      <c r="C16" s="25">
        <v>0</v>
      </c>
      <c r="D16" s="25">
        <v>0</v>
      </c>
      <c r="E16" s="32">
        <v>5000</v>
      </c>
      <c r="F16" s="1"/>
      <c r="G16" s="1"/>
      <c r="H16" s="1"/>
      <c r="I16" s="1"/>
      <c r="J16" s="16"/>
    </row>
    <row r="17" spans="1:10" s="10" customFormat="1" x14ac:dyDescent="0.3">
      <c r="A17" s="12"/>
      <c r="B17" s="24" t="s">
        <v>25</v>
      </c>
      <c r="C17" s="25">
        <v>3500</v>
      </c>
      <c r="D17" s="25">
        <v>2921.4</v>
      </c>
      <c r="E17" s="32">
        <v>20000</v>
      </c>
      <c r="F17" s="1"/>
      <c r="G17" s="1"/>
      <c r="H17" s="1"/>
      <c r="I17" s="1"/>
      <c r="J17" s="16"/>
    </row>
    <row r="18" spans="1:10" s="10" customFormat="1" x14ac:dyDescent="0.3">
      <c r="A18" s="12"/>
      <c r="B18" s="24" t="s">
        <v>26</v>
      </c>
      <c r="C18" s="25">
        <v>12755.2</v>
      </c>
      <c r="D18" s="25">
        <v>12755.2</v>
      </c>
      <c r="E18" s="32">
        <v>3000</v>
      </c>
      <c r="F18" s="1"/>
      <c r="G18" s="1"/>
      <c r="H18" s="1"/>
      <c r="I18" s="1"/>
      <c r="J18" s="16"/>
    </row>
    <row r="19" spans="1:10" s="10" customFormat="1" x14ac:dyDescent="0.3">
      <c r="A19" s="12"/>
      <c r="B19" s="24" t="s">
        <v>18</v>
      </c>
      <c r="C19" s="25">
        <v>0</v>
      </c>
      <c r="D19" s="25">
        <v>0</v>
      </c>
      <c r="E19" s="32">
        <v>2000</v>
      </c>
      <c r="F19" s="1"/>
      <c r="G19" s="1"/>
      <c r="H19" s="1"/>
      <c r="I19" s="1"/>
      <c r="J19" s="16"/>
    </row>
    <row r="20" spans="1:10" s="10" customFormat="1" x14ac:dyDescent="0.3">
      <c r="A20" s="12"/>
      <c r="B20" s="24" t="s">
        <v>27</v>
      </c>
      <c r="C20" s="25">
        <v>0</v>
      </c>
      <c r="D20" s="25">
        <v>0</v>
      </c>
      <c r="E20" s="32">
        <v>2000</v>
      </c>
      <c r="F20" s="1"/>
      <c r="G20" s="1"/>
      <c r="H20" s="1"/>
      <c r="I20" s="1"/>
      <c r="J20" s="16"/>
    </row>
    <row r="21" spans="1:10" s="10" customFormat="1" x14ac:dyDescent="0.3">
      <c r="A21" s="12"/>
      <c r="B21" s="24" t="s">
        <v>28</v>
      </c>
      <c r="C21" s="25">
        <v>0</v>
      </c>
      <c r="D21" s="25">
        <v>0</v>
      </c>
      <c r="E21" s="32">
        <v>2000</v>
      </c>
      <c r="F21" s="1"/>
      <c r="G21" s="1"/>
      <c r="H21" s="1"/>
      <c r="I21" s="1"/>
      <c r="J21" s="16"/>
    </row>
    <row r="22" spans="1:10" s="10" customFormat="1" x14ac:dyDescent="0.3">
      <c r="A22" s="12"/>
      <c r="B22" s="24" t="s">
        <v>29</v>
      </c>
      <c r="C22" s="25">
        <v>0</v>
      </c>
      <c r="D22" s="25">
        <v>0</v>
      </c>
      <c r="E22" s="32">
        <v>2000</v>
      </c>
      <c r="F22" s="1"/>
      <c r="G22" s="1"/>
      <c r="H22" s="1"/>
      <c r="I22" s="1"/>
      <c r="J22" s="16"/>
    </row>
    <row r="23" spans="1:10" s="10" customFormat="1" x14ac:dyDescent="0.3">
      <c r="A23" s="12"/>
      <c r="B23" s="24" t="s">
        <v>30</v>
      </c>
      <c r="C23" s="25">
        <v>3500</v>
      </c>
      <c r="D23" s="25">
        <v>3266.63</v>
      </c>
      <c r="E23" s="32">
        <v>10000</v>
      </c>
      <c r="F23" s="1"/>
      <c r="G23" s="1"/>
      <c r="H23" s="1"/>
      <c r="I23" s="1"/>
      <c r="J23" s="16"/>
    </row>
    <row r="24" spans="1:10" s="10" customFormat="1" x14ac:dyDescent="0.3">
      <c r="A24" s="12"/>
      <c r="B24" s="24" t="s">
        <v>31</v>
      </c>
      <c r="C24" s="25">
        <v>0</v>
      </c>
      <c r="D24" s="25">
        <v>0</v>
      </c>
      <c r="E24" s="32">
        <v>20000</v>
      </c>
      <c r="F24" s="1"/>
      <c r="G24" s="1"/>
      <c r="H24" s="1"/>
      <c r="I24" s="1"/>
      <c r="J24" s="16"/>
    </row>
    <row r="25" spans="1:10" s="10" customFormat="1" x14ac:dyDescent="0.3">
      <c r="A25" s="12"/>
      <c r="B25" s="24" t="s">
        <v>32</v>
      </c>
      <c r="C25" s="25">
        <v>11151.29</v>
      </c>
      <c r="D25" s="25">
        <v>11151.29</v>
      </c>
      <c r="E25" s="32">
        <v>5000</v>
      </c>
      <c r="F25" s="1"/>
      <c r="G25" s="1"/>
      <c r="H25" s="1"/>
      <c r="I25" s="1"/>
      <c r="J25" s="16"/>
    </row>
    <row r="26" spans="1:10" s="10" customFormat="1" x14ac:dyDescent="0.3">
      <c r="A26" s="12"/>
      <c r="B26" s="24" t="s">
        <v>17</v>
      </c>
      <c r="C26" s="25">
        <v>0</v>
      </c>
      <c r="D26" s="25">
        <v>0</v>
      </c>
      <c r="E26" s="32">
        <v>2000</v>
      </c>
      <c r="F26" s="1"/>
      <c r="G26" s="1"/>
      <c r="H26" s="1"/>
      <c r="I26" s="1"/>
      <c r="J26" s="16"/>
    </row>
    <row r="27" spans="1:10" s="10" customFormat="1" x14ac:dyDescent="0.3">
      <c r="A27" s="12"/>
      <c r="B27" s="24" t="s">
        <v>33</v>
      </c>
      <c r="C27" s="25">
        <v>26961.439999999999</v>
      </c>
      <c r="D27" s="25">
        <v>26961.439999999999</v>
      </c>
      <c r="E27" s="32">
        <v>5000</v>
      </c>
      <c r="F27" s="1"/>
      <c r="G27" s="1"/>
      <c r="H27" s="1"/>
      <c r="I27" s="1"/>
      <c r="J27" s="16"/>
    </row>
    <row r="28" spans="1:10" s="10" customFormat="1" x14ac:dyDescent="0.3">
      <c r="A28" s="12"/>
      <c r="B28" s="24" t="s">
        <v>43</v>
      </c>
      <c r="C28" s="25">
        <v>3762.79</v>
      </c>
      <c r="D28" s="25">
        <v>3762.79</v>
      </c>
      <c r="E28" s="32">
        <v>3000</v>
      </c>
      <c r="F28" s="1"/>
      <c r="G28" s="1"/>
      <c r="H28" s="1"/>
      <c r="I28" s="1"/>
      <c r="J28" s="16"/>
    </row>
    <row r="29" spans="1:10" s="10" customFormat="1" x14ac:dyDescent="0.3">
      <c r="A29" s="12"/>
      <c r="B29" s="24" t="s">
        <v>34</v>
      </c>
      <c r="C29" s="25">
        <v>0</v>
      </c>
      <c r="D29" s="25">
        <v>1878.94</v>
      </c>
      <c r="E29" s="32">
        <v>5000</v>
      </c>
      <c r="F29" s="1"/>
      <c r="G29" s="1"/>
      <c r="H29" s="1"/>
      <c r="I29" s="1"/>
      <c r="J29" s="16"/>
    </row>
    <row r="30" spans="1:10" s="10" customFormat="1" x14ac:dyDescent="0.3">
      <c r="A30" s="12"/>
      <c r="B30" s="24" t="s">
        <v>19</v>
      </c>
      <c r="C30" s="25">
        <v>4773.0200000000004</v>
      </c>
      <c r="D30" s="25">
        <v>4773.0200000000004</v>
      </c>
      <c r="E30" s="32">
        <v>2000</v>
      </c>
      <c r="F30" s="1"/>
      <c r="G30" s="1"/>
      <c r="H30" s="1"/>
      <c r="I30" s="1"/>
      <c r="J30" s="16"/>
    </row>
    <row r="31" spans="1:10" s="10" customFormat="1" x14ac:dyDescent="0.3">
      <c r="A31" s="12"/>
      <c r="B31" s="24" t="s">
        <v>35</v>
      </c>
      <c r="C31" s="25">
        <v>2903.98</v>
      </c>
      <c r="D31" s="25">
        <v>2903.98</v>
      </c>
      <c r="E31" s="32">
        <v>5000</v>
      </c>
      <c r="F31" s="1"/>
      <c r="G31" s="1"/>
      <c r="H31" s="1"/>
      <c r="I31" s="1"/>
      <c r="J31" s="16"/>
    </row>
    <row r="32" spans="1:10" s="10" customFormat="1" x14ac:dyDescent="0.3">
      <c r="A32" s="12"/>
      <c r="B32" s="24" t="s">
        <v>36</v>
      </c>
      <c r="C32" s="25">
        <v>5000</v>
      </c>
      <c r="D32" s="25">
        <v>4022.6</v>
      </c>
      <c r="E32" s="32">
        <v>10000</v>
      </c>
      <c r="F32" s="1"/>
      <c r="G32" s="1"/>
      <c r="H32" s="1"/>
      <c r="I32" s="1"/>
      <c r="J32" s="16"/>
    </row>
    <row r="33" spans="1:10" s="10" customFormat="1" x14ac:dyDescent="0.3">
      <c r="A33" s="12"/>
      <c r="B33" s="24" t="s">
        <v>37</v>
      </c>
      <c r="C33" s="25">
        <v>10000</v>
      </c>
      <c r="D33" s="25">
        <v>10285.11</v>
      </c>
      <c r="E33" s="32">
        <v>8000</v>
      </c>
      <c r="F33" s="1"/>
      <c r="G33" s="1"/>
      <c r="H33" s="1"/>
      <c r="I33" s="1"/>
      <c r="J33" s="16"/>
    </row>
    <row r="34" spans="1:10" s="10" customFormat="1" x14ac:dyDescent="0.3">
      <c r="A34" s="12"/>
      <c r="B34" s="24" t="s">
        <v>41</v>
      </c>
      <c r="C34" s="25">
        <v>0</v>
      </c>
      <c r="D34" s="25">
        <v>0</v>
      </c>
      <c r="E34" s="32">
        <v>4000</v>
      </c>
      <c r="F34" s="1"/>
      <c r="G34" s="1"/>
      <c r="H34" s="1"/>
      <c r="I34" s="1"/>
      <c r="J34" s="16"/>
    </row>
    <row r="35" spans="1:10" s="10" customFormat="1" x14ac:dyDescent="0.3">
      <c r="A35" s="12"/>
      <c r="B35" s="24" t="s">
        <v>38</v>
      </c>
      <c r="C35" s="25">
        <v>0</v>
      </c>
      <c r="D35" s="25">
        <v>0</v>
      </c>
      <c r="E35" s="32">
        <v>5000</v>
      </c>
      <c r="F35" s="1"/>
      <c r="G35" s="1"/>
      <c r="H35" s="1"/>
      <c r="I35" s="1"/>
      <c r="J35" s="16"/>
    </row>
    <row r="36" spans="1:10" s="10" customFormat="1" x14ac:dyDescent="0.3">
      <c r="A36" s="12"/>
      <c r="B36" s="24" t="s">
        <v>42</v>
      </c>
      <c r="C36" s="25">
        <v>0</v>
      </c>
      <c r="D36" s="25">
        <v>0</v>
      </c>
      <c r="E36" s="32">
        <v>10000</v>
      </c>
      <c r="F36" s="1"/>
      <c r="G36" s="1"/>
      <c r="H36" s="1"/>
      <c r="I36" s="1"/>
      <c r="J36" s="16"/>
    </row>
    <row r="37" spans="1:10" s="10" customFormat="1" x14ac:dyDescent="0.3">
      <c r="A37" s="12"/>
      <c r="B37" s="24" t="s">
        <v>39</v>
      </c>
      <c r="C37" s="25">
        <v>3899.19</v>
      </c>
      <c r="D37" s="25">
        <v>3899.19</v>
      </c>
      <c r="E37" s="32">
        <v>5000</v>
      </c>
      <c r="F37" s="1"/>
      <c r="G37" s="1"/>
      <c r="H37" s="1"/>
      <c r="I37" s="1"/>
      <c r="J37" s="16"/>
    </row>
    <row r="38" spans="1:10" s="10" customFormat="1" x14ac:dyDescent="0.3">
      <c r="A38" s="12"/>
      <c r="B38" s="24" t="s">
        <v>40</v>
      </c>
      <c r="C38" s="25">
        <v>0</v>
      </c>
      <c r="D38" s="25">
        <v>2245.31</v>
      </c>
      <c r="E38" s="32">
        <v>5000</v>
      </c>
      <c r="F38" s="1"/>
      <c r="G38" s="1"/>
      <c r="H38" s="1"/>
      <c r="I38" s="1"/>
      <c r="J38" s="16"/>
    </row>
    <row r="39" spans="1:10" s="10" customFormat="1" x14ac:dyDescent="0.3">
      <c r="A39" s="12"/>
      <c r="B39" s="24" t="s">
        <v>118</v>
      </c>
      <c r="C39" s="25">
        <v>9514.07</v>
      </c>
      <c r="D39" s="25">
        <v>9514.07</v>
      </c>
      <c r="E39" s="32">
        <v>0</v>
      </c>
      <c r="F39" s="1"/>
      <c r="G39" s="1"/>
      <c r="H39" s="1"/>
      <c r="I39" s="1"/>
      <c r="J39" s="16"/>
    </row>
    <row r="40" spans="1:10" s="10" customFormat="1" x14ac:dyDescent="0.3">
      <c r="A40" s="12"/>
      <c r="B40" s="24" t="s">
        <v>119</v>
      </c>
      <c r="C40" s="25">
        <v>884.92</v>
      </c>
      <c r="D40" s="25">
        <v>884.92</v>
      </c>
      <c r="E40" s="32">
        <v>0</v>
      </c>
      <c r="F40" s="1"/>
      <c r="G40" s="1"/>
      <c r="H40" s="1"/>
      <c r="I40" s="1"/>
      <c r="J40" s="16"/>
    </row>
    <row r="41" spans="1:10" s="10" customFormat="1" x14ac:dyDescent="0.3">
      <c r="A41" s="12"/>
      <c r="B41" s="24" t="s">
        <v>131</v>
      </c>
      <c r="C41" s="25">
        <v>948.05</v>
      </c>
      <c r="D41" s="25">
        <v>948.05</v>
      </c>
      <c r="E41" s="32">
        <v>0</v>
      </c>
      <c r="F41" s="1"/>
      <c r="G41" s="1"/>
      <c r="H41" s="1"/>
      <c r="I41" s="1"/>
      <c r="J41" s="16"/>
    </row>
    <row r="42" spans="1:10" s="10" customFormat="1" x14ac:dyDescent="0.3">
      <c r="A42" s="12"/>
      <c r="B42" s="24" t="s">
        <v>120</v>
      </c>
      <c r="C42" s="25">
        <v>34000</v>
      </c>
      <c r="D42" s="25">
        <v>31245.77</v>
      </c>
      <c r="E42" s="32">
        <v>0</v>
      </c>
      <c r="F42" s="1"/>
      <c r="G42" s="1"/>
      <c r="H42" s="1"/>
      <c r="I42" s="1"/>
      <c r="J42" s="16"/>
    </row>
    <row r="43" spans="1:10" s="10" customFormat="1" x14ac:dyDescent="0.3">
      <c r="A43" s="12"/>
      <c r="B43" s="24" t="s">
        <v>121</v>
      </c>
      <c r="C43" s="25">
        <v>100000</v>
      </c>
      <c r="D43" s="25">
        <v>199105.41</v>
      </c>
      <c r="E43" s="32">
        <v>0</v>
      </c>
      <c r="F43" s="1"/>
      <c r="G43" s="1"/>
      <c r="H43" s="1"/>
      <c r="I43" s="1"/>
      <c r="J43" s="16"/>
    </row>
    <row r="44" spans="1:10" s="10" customFormat="1" x14ac:dyDescent="0.3">
      <c r="A44" s="12"/>
      <c r="B44" s="24" t="s">
        <v>122</v>
      </c>
      <c r="C44" s="25">
        <v>441.61</v>
      </c>
      <c r="D44" s="25">
        <v>441.61</v>
      </c>
      <c r="E44" s="32">
        <v>0</v>
      </c>
      <c r="F44" s="1"/>
      <c r="G44" s="1"/>
      <c r="H44" s="1"/>
      <c r="I44" s="1"/>
      <c r="J44" s="16"/>
    </row>
    <row r="45" spans="1:10" s="10" customFormat="1" x14ac:dyDescent="0.3">
      <c r="A45" s="12"/>
      <c r="B45" s="24" t="s">
        <v>132</v>
      </c>
      <c r="C45" s="25">
        <v>2500</v>
      </c>
      <c r="D45" s="25">
        <v>1663.89</v>
      </c>
      <c r="E45" s="32">
        <v>0</v>
      </c>
      <c r="F45" s="1"/>
      <c r="G45" s="1"/>
      <c r="H45" s="1"/>
      <c r="I45" s="1"/>
      <c r="J45" s="16"/>
    </row>
    <row r="46" spans="1:10" s="10" customFormat="1" x14ac:dyDescent="0.3">
      <c r="A46" s="12"/>
      <c r="B46" s="80" t="s">
        <v>154</v>
      </c>
      <c r="C46" s="81">
        <v>5000</v>
      </c>
      <c r="D46" s="81">
        <v>855.8</v>
      </c>
      <c r="E46" s="32">
        <v>0</v>
      </c>
      <c r="F46" s="1"/>
      <c r="G46" s="1"/>
      <c r="H46" s="1"/>
      <c r="I46" s="1"/>
      <c r="J46" s="16"/>
    </row>
    <row r="47" spans="1:10" s="10" customFormat="1" hidden="1" x14ac:dyDescent="0.3">
      <c r="A47" s="12"/>
      <c r="B47" s="80" t="s">
        <v>155</v>
      </c>
      <c r="C47" s="81">
        <v>10000</v>
      </c>
      <c r="D47" s="81"/>
      <c r="E47" s="32">
        <v>0</v>
      </c>
      <c r="F47" s="1"/>
      <c r="G47" s="1"/>
      <c r="H47" s="1"/>
      <c r="I47" s="1"/>
      <c r="J47" s="16"/>
    </row>
    <row r="48" spans="1:10" s="10" customFormat="1" x14ac:dyDescent="0.3">
      <c r="A48" s="12"/>
      <c r="B48" s="80" t="s">
        <v>35</v>
      </c>
      <c r="C48" s="81">
        <v>5000</v>
      </c>
      <c r="D48" s="81">
        <v>2718.8</v>
      </c>
      <c r="E48" s="32">
        <v>0</v>
      </c>
      <c r="F48" s="1"/>
      <c r="G48" s="1"/>
      <c r="H48" s="1"/>
      <c r="I48" s="1"/>
      <c r="J48" s="16"/>
    </row>
    <row r="49" spans="1:10" s="10" customFormat="1" x14ac:dyDescent="0.3">
      <c r="A49" s="12"/>
      <c r="B49" s="80" t="s">
        <v>156</v>
      </c>
      <c r="C49" s="81">
        <v>4000</v>
      </c>
      <c r="D49" s="81">
        <v>2322.31</v>
      </c>
      <c r="E49" s="32">
        <v>0</v>
      </c>
      <c r="F49" s="1"/>
      <c r="G49" s="1"/>
      <c r="H49" s="1"/>
      <c r="I49" s="1"/>
      <c r="J49" s="16"/>
    </row>
    <row r="50" spans="1:10" s="10" customFormat="1" x14ac:dyDescent="0.3">
      <c r="A50" s="12"/>
      <c r="B50" s="80" t="s">
        <v>157</v>
      </c>
      <c r="C50" s="81">
        <v>8000</v>
      </c>
      <c r="D50" s="81">
        <v>4568.16</v>
      </c>
      <c r="E50" s="32">
        <v>0</v>
      </c>
      <c r="F50" s="1"/>
      <c r="G50" s="1"/>
      <c r="H50" s="1"/>
      <c r="I50" s="1"/>
      <c r="J50" s="16"/>
    </row>
    <row r="51" spans="1:10" s="10" customFormat="1" x14ac:dyDescent="0.3">
      <c r="A51" s="12"/>
      <c r="B51" s="80" t="s">
        <v>158</v>
      </c>
      <c r="C51" s="81">
        <v>4000</v>
      </c>
      <c r="D51" s="81">
        <v>5214.43</v>
      </c>
      <c r="E51" s="32">
        <v>0</v>
      </c>
      <c r="F51" s="1"/>
      <c r="G51" s="1"/>
      <c r="H51" s="1"/>
      <c r="I51" s="1"/>
      <c r="J51" s="16"/>
    </row>
    <row r="52" spans="1:10" s="10" customFormat="1" x14ac:dyDescent="0.3">
      <c r="A52" s="12"/>
      <c r="B52" s="80" t="s">
        <v>38</v>
      </c>
      <c r="C52" s="81">
        <v>5000</v>
      </c>
      <c r="D52" s="81">
        <v>0</v>
      </c>
      <c r="E52" s="32">
        <v>0</v>
      </c>
      <c r="F52" s="1"/>
      <c r="G52" s="1"/>
      <c r="H52" s="1"/>
      <c r="I52" s="1"/>
      <c r="J52" s="16"/>
    </row>
    <row r="53" spans="1:10" s="10" customFormat="1" x14ac:dyDescent="0.3">
      <c r="A53" s="12"/>
      <c r="B53" s="80" t="s">
        <v>171</v>
      </c>
      <c r="C53" s="81">
        <v>10000</v>
      </c>
      <c r="D53" s="81">
        <v>7826.2</v>
      </c>
      <c r="E53" s="32">
        <v>0</v>
      </c>
      <c r="F53" s="1"/>
      <c r="G53" s="1"/>
      <c r="H53" s="1"/>
      <c r="I53" s="1"/>
      <c r="J53" s="16"/>
    </row>
    <row r="54" spans="1:10" s="10" customFormat="1" x14ac:dyDescent="0.3">
      <c r="A54" s="12"/>
      <c r="B54" s="80" t="s">
        <v>172</v>
      </c>
      <c r="C54" s="81">
        <v>5000</v>
      </c>
      <c r="D54" s="81">
        <v>1660.5</v>
      </c>
      <c r="E54" s="32">
        <v>0</v>
      </c>
      <c r="F54" s="1"/>
      <c r="G54" s="1"/>
      <c r="H54" s="1"/>
      <c r="I54" s="1"/>
      <c r="J54" s="16"/>
    </row>
    <row r="55" spans="1:10" s="10" customFormat="1" x14ac:dyDescent="0.3">
      <c r="A55" s="12"/>
      <c r="B55" s="80" t="s">
        <v>159</v>
      </c>
      <c r="C55" s="81">
        <v>5000</v>
      </c>
      <c r="D55" s="81">
        <v>3258.76</v>
      </c>
      <c r="E55" s="32">
        <v>0</v>
      </c>
      <c r="F55" s="1"/>
      <c r="G55" s="1"/>
      <c r="H55" s="1"/>
      <c r="I55" s="1"/>
      <c r="J55" s="16"/>
    </row>
    <row r="56" spans="1:10" s="10" customFormat="1" x14ac:dyDescent="0.3">
      <c r="A56" s="12"/>
      <c r="B56" s="80" t="s">
        <v>160</v>
      </c>
      <c r="C56" s="81">
        <v>5000</v>
      </c>
      <c r="D56" s="81">
        <v>1099.19</v>
      </c>
      <c r="E56" s="32">
        <v>0</v>
      </c>
      <c r="F56" s="1"/>
      <c r="G56" s="1"/>
      <c r="H56" s="1"/>
      <c r="I56" s="1"/>
      <c r="J56" s="16"/>
    </row>
    <row r="57" spans="1:10" s="10" customFormat="1" x14ac:dyDescent="0.3">
      <c r="A57" s="12"/>
      <c r="B57" s="80" t="s">
        <v>32</v>
      </c>
      <c r="C57" s="81">
        <v>10000</v>
      </c>
      <c r="D57" s="81">
        <v>14755.24</v>
      </c>
      <c r="E57" s="32">
        <v>0</v>
      </c>
      <c r="F57" s="1"/>
      <c r="G57" s="1"/>
      <c r="H57" s="1"/>
      <c r="I57" s="1"/>
      <c r="J57" s="16"/>
    </row>
    <row r="58" spans="1:10" s="10" customFormat="1" x14ac:dyDescent="0.3">
      <c r="A58" s="12"/>
      <c r="B58" s="80" t="s">
        <v>174</v>
      </c>
      <c r="C58" s="81">
        <v>0</v>
      </c>
      <c r="D58" s="81">
        <v>626.4</v>
      </c>
      <c r="E58" s="32">
        <v>0</v>
      </c>
      <c r="F58" s="1"/>
      <c r="G58" s="1"/>
      <c r="H58" s="1"/>
      <c r="I58" s="1"/>
      <c r="J58" s="16"/>
    </row>
    <row r="59" spans="1:10" s="10" customFormat="1" x14ac:dyDescent="0.3">
      <c r="A59" s="12"/>
      <c r="B59" s="80" t="s">
        <v>175</v>
      </c>
      <c r="C59" s="81">
        <v>0</v>
      </c>
      <c r="D59" s="81">
        <v>2878.59</v>
      </c>
      <c r="E59" s="32">
        <v>0</v>
      </c>
      <c r="F59" s="1"/>
      <c r="G59" s="1"/>
      <c r="H59" s="1"/>
      <c r="I59" s="1"/>
      <c r="J59" s="16"/>
    </row>
    <row r="60" spans="1:10" s="10" customFormat="1" x14ac:dyDescent="0.3">
      <c r="A60" s="12"/>
      <c r="B60" s="80" t="s">
        <v>192</v>
      </c>
      <c r="C60" s="81">
        <v>0</v>
      </c>
      <c r="D60" s="81">
        <v>0</v>
      </c>
      <c r="E60" s="32">
        <v>15000</v>
      </c>
      <c r="F60" s="1"/>
      <c r="G60" s="1"/>
      <c r="H60" s="1"/>
      <c r="I60" s="1"/>
      <c r="J60" s="16"/>
    </row>
    <row r="61" spans="1:10" s="10" customFormat="1" x14ac:dyDescent="0.3">
      <c r="A61" s="12"/>
      <c r="B61" s="80" t="s">
        <v>193</v>
      </c>
      <c r="C61" s="81">
        <v>0</v>
      </c>
      <c r="D61" s="81">
        <v>0</v>
      </c>
      <c r="E61" s="32">
        <v>5000</v>
      </c>
      <c r="F61" s="1"/>
      <c r="G61" s="1"/>
      <c r="H61" s="1"/>
      <c r="I61" s="1"/>
      <c r="J61" s="16"/>
    </row>
    <row r="62" spans="1:10" s="10" customFormat="1" x14ac:dyDescent="0.3">
      <c r="A62" s="12"/>
      <c r="B62" s="80" t="s">
        <v>194</v>
      </c>
      <c r="C62" s="81">
        <v>0</v>
      </c>
      <c r="D62" s="81">
        <v>0</v>
      </c>
      <c r="E62" s="32">
        <v>5000</v>
      </c>
      <c r="F62" s="1"/>
      <c r="G62" s="1"/>
      <c r="H62" s="1"/>
      <c r="I62" s="1"/>
      <c r="J62" s="16"/>
    </row>
    <row r="63" spans="1:10" s="10" customFormat="1" x14ac:dyDescent="0.3">
      <c r="A63" s="12"/>
      <c r="B63" s="80" t="s">
        <v>195</v>
      </c>
      <c r="C63" s="81">
        <v>0</v>
      </c>
      <c r="D63" s="81">
        <v>0</v>
      </c>
      <c r="E63" s="32">
        <v>5000</v>
      </c>
      <c r="F63" s="1"/>
      <c r="G63" s="1"/>
      <c r="H63" s="1"/>
      <c r="I63" s="1"/>
      <c r="J63" s="16"/>
    </row>
    <row r="64" spans="1:10" s="10" customFormat="1" x14ac:dyDescent="0.3">
      <c r="A64" s="12"/>
      <c r="B64" s="80" t="s">
        <v>196</v>
      </c>
      <c r="C64" s="81">
        <v>0</v>
      </c>
      <c r="D64" s="81">
        <v>0</v>
      </c>
      <c r="E64" s="32">
        <v>5000</v>
      </c>
      <c r="F64" s="1"/>
      <c r="G64" s="1"/>
      <c r="H64" s="1"/>
      <c r="I64" s="1"/>
      <c r="J64" s="16"/>
    </row>
    <row r="65" spans="1:15" ht="19.5" customHeight="1" x14ac:dyDescent="0.3">
      <c r="A65" s="61" t="s">
        <v>2</v>
      </c>
      <c r="B65" s="59" t="s">
        <v>96</v>
      </c>
      <c r="C65" s="60">
        <f>SUM(C66:C71)</f>
        <v>49745</v>
      </c>
      <c r="D65" s="60">
        <f>SUM(D66:D72)</f>
        <v>41778.47</v>
      </c>
      <c r="E65" s="60">
        <v>30000</v>
      </c>
      <c r="F65" s="60">
        <v>30000</v>
      </c>
      <c r="G65" s="60">
        <v>30000</v>
      </c>
      <c r="H65" s="60">
        <v>30000</v>
      </c>
      <c r="I65" s="60">
        <v>30000</v>
      </c>
      <c r="J65" s="141">
        <v>30000</v>
      </c>
      <c r="M65" s="9"/>
    </row>
    <row r="66" spans="1:15" s="10" customFormat="1" ht="14.4" customHeight="1" x14ac:dyDescent="0.3">
      <c r="A66" s="62"/>
      <c r="B66" s="113" t="s">
        <v>123</v>
      </c>
      <c r="C66" s="34">
        <v>7200</v>
      </c>
      <c r="D66" s="34">
        <v>7187.01</v>
      </c>
      <c r="E66" s="33"/>
      <c r="F66" s="33"/>
      <c r="G66" s="33"/>
      <c r="H66" s="33"/>
      <c r="I66" s="33"/>
      <c r="J66" s="16"/>
    </row>
    <row r="67" spans="1:15" s="10" customFormat="1" ht="14.4" customHeight="1" x14ac:dyDescent="0.3">
      <c r="A67" s="62"/>
      <c r="B67" s="113" t="s">
        <v>125</v>
      </c>
      <c r="C67" s="34">
        <v>13320</v>
      </c>
      <c r="D67" s="34">
        <v>13311.03</v>
      </c>
      <c r="E67" s="33"/>
      <c r="F67" s="33"/>
      <c r="G67" s="33"/>
      <c r="H67" s="33"/>
      <c r="I67" s="33"/>
      <c r="J67" s="16"/>
    </row>
    <row r="68" spans="1:15" s="10" customFormat="1" ht="14.4" customHeight="1" x14ac:dyDescent="0.3">
      <c r="A68" s="62"/>
      <c r="B68" s="113" t="s">
        <v>126</v>
      </c>
      <c r="C68" s="34">
        <v>2405</v>
      </c>
      <c r="D68" s="34">
        <v>2401.64</v>
      </c>
      <c r="E68" s="33"/>
      <c r="F68" s="33"/>
      <c r="G68" s="33"/>
      <c r="H68" s="33"/>
      <c r="I68" s="33"/>
      <c r="J68" s="16"/>
    </row>
    <row r="69" spans="1:15" s="10" customFormat="1" ht="14.4" customHeight="1" x14ac:dyDescent="0.3">
      <c r="A69" s="62"/>
      <c r="B69" s="113" t="s">
        <v>124</v>
      </c>
      <c r="C69" s="34">
        <v>3300</v>
      </c>
      <c r="D69" s="34">
        <v>3293.13</v>
      </c>
      <c r="E69" s="33"/>
      <c r="F69" s="33"/>
      <c r="G69" s="33"/>
      <c r="H69" s="33"/>
      <c r="I69" s="33"/>
      <c r="J69" s="16"/>
    </row>
    <row r="70" spans="1:15" s="10" customFormat="1" ht="14.4" customHeight="1" x14ac:dyDescent="0.3">
      <c r="A70" s="62"/>
      <c r="B70" s="113" t="s">
        <v>133</v>
      </c>
      <c r="C70" s="34">
        <v>3020</v>
      </c>
      <c r="D70" s="34">
        <v>3019.28</v>
      </c>
      <c r="E70" s="33"/>
      <c r="F70" s="33"/>
      <c r="G70" s="33"/>
      <c r="H70" s="33"/>
      <c r="I70" s="33"/>
      <c r="J70" s="16"/>
    </row>
    <row r="71" spans="1:15" s="10" customFormat="1" ht="14.4" customHeight="1" x14ac:dyDescent="0.3">
      <c r="A71" s="62"/>
      <c r="B71" s="113" t="s">
        <v>161</v>
      </c>
      <c r="C71" s="34">
        <v>20500</v>
      </c>
      <c r="D71" s="34">
        <v>5116.38</v>
      </c>
      <c r="E71" s="33"/>
      <c r="F71" s="33"/>
      <c r="G71" s="33"/>
      <c r="H71" s="33"/>
      <c r="I71" s="33"/>
      <c r="J71" s="16"/>
    </row>
    <row r="72" spans="1:15" s="10" customFormat="1" ht="14.4" customHeight="1" thickBot="1" x14ac:dyDescent="0.35">
      <c r="A72" s="63"/>
      <c r="B72" s="93" t="s">
        <v>176</v>
      </c>
      <c r="C72" s="57">
        <v>0</v>
      </c>
      <c r="D72" s="57">
        <v>7450</v>
      </c>
      <c r="E72" s="64"/>
      <c r="F72" s="64"/>
      <c r="G72" s="64"/>
      <c r="H72" s="64"/>
      <c r="I72" s="64"/>
      <c r="J72" s="18"/>
    </row>
    <row r="73" spans="1:15" s="10" customFormat="1" ht="19.5" customHeight="1" x14ac:dyDescent="0.3">
      <c r="A73" s="51"/>
      <c r="B73" s="77"/>
      <c r="C73" s="58"/>
      <c r="D73" s="58"/>
      <c r="E73" s="53"/>
      <c r="F73" s="53"/>
      <c r="G73" s="53"/>
      <c r="H73" s="53"/>
      <c r="I73" s="53"/>
    </row>
    <row r="74" spans="1:15" s="10" customFormat="1" ht="19.5" customHeight="1" x14ac:dyDescent="0.3">
      <c r="A74" s="51"/>
      <c r="B74" s="52"/>
      <c r="C74" s="58"/>
      <c r="D74" s="58"/>
      <c r="E74" s="53"/>
      <c r="F74" s="53"/>
      <c r="G74" s="53"/>
      <c r="H74" s="53"/>
      <c r="I74" s="53"/>
    </row>
    <row r="75" spans="1:15" s="10" customFormat="1" ht="19.5" customHeight="1" x14ac:dyDescent="0.35">
      <c r="A75" s="99" t="s">
        <v>182</v>
      </c>
      <c r="B75" s="145" t="s">
        <v>187</v>
      </c>
      <c r="C75" s="145"/>
      <c r="D75" s="145"/>
      <c r="E75" s="145"/>
      <c r="F75" s="145"/>
      <c r="G75" s="145"/>
      <c r="H75" s="145"/>
      <c r="I75" s="145"/>
    </row>
    <row r="76" spans="1:15" s="10" customFormat="1" ht="19.5" customHeight="1" x14ac:dyDescent="0.35">
      <c r="A76" s="51"/>
      <c r="B76" s="78"/>
      <c r="C76" s="78"/>
      <c r="D76" s="79"/>
      <c r="E76" s="78"/>
      <c r="F76" s="78"/>
      <c r="G76" s="78"/>
      <c r="H76" s="112"/>
      <c r="I76" s="78"/>
    </row>
    <row r="77" spans="1:15" s="10" customFormat="1" ht="19.5" customHeight="1" thickBot="1" x14ac:dyDescent="0.35">
      <c r="A77" s="51"/>
      <c r="B77" s="52"/>
      <c r="C77" s="53"/>
      <c r="D77" s="53"/>
      <c r="E77" s="53"/>
      <c r="F77" s="53"/>
      <c r="G77" s="53"/>
      <c r="H77" s="53"/>
      <c r="I77" s="53"/>
    </row>
    <row r="78" spans="1:15" ht="30" customHeight="1" thickBot="1" x14ac:dyDescent="0.35">
      <c r="A78" s="54"/>
      <c r="B78" s="55"/>
      <c r="C78" s="97" t="s">
        <v>209</v>
      </c>
      <c r="D78" s="115" t="s">
        <v>173</v>
      </c>
      <c r="E78" s="115" t="s">
        <v>89</v>
      </c>
      <c r="F78" s="122" t="s">
        <v>210</v>
      </c>
      <c r="G78" s="122" t="s">
        <v>90</v>
      </c>
      <c r="H78" s="122" t="s">
        <v>213</v>
      </c>
      <c r="I78" s="122" t="s">
        <v>91</v>
      </c>
      <c r="J78" s="136" t="s">
        <v>214</v>
      </c>
    </row>
    <row r="79" spans="1:15" ht="18" x14ac:dyDescent="0.35">
      <c r="A79" s="43"/>
      <c r="B79" s="90" t="s">
        <v>105</v>
      </c>
      <c r="C79" s="114">
        <v>136872</v>
      </c>
      <c r="D79" s="114">
        <v>144738.21</v>
      </c>
      <c r="E79" s="114">
        <f>E80+E124</f>
        <v>53000</v>
      </c>
      <c r="F79" s="114">
        <f>F80+F124+F131</f>
        <v>181200</v>
      </c>
      <c r="G79" s="114">
        <f>G80+G124</f>
        <v>53000</v>
      </c>
      <c r="H79" s="114">
        <f>H80+H124+H131</f>
        <v>113000</v>
      </c>
      <c r="I79" s="114">
        <f t="shared" ref="I79:J79" si="0">I80+I124+I131</f>
        <v>53000</v>
      </c>
      <c r="J79" s="114">
        <f t="shared" si="0"/>
        <v>76000</v>
      </c>
      <c r="K79" s="23"/>
      <c r="L79" s="23"/>
      <c r="M79" s="95"/>
      <c r="N79" s="23"/>
      <c r="O79" s="23"/>
    </row>
    <row r="80" spans="1:15" x14ac:dyDescent="0.3">
      <c r="A80" s="84" t="s">
        <v>1</v>
      </c>
      <c r="B80" s="85" t="s">
        <v>6</v>
      </c>
      <c r="C80" s="86">
        <f>C81+C86+C95+C104+C110+C116+C122</f>
        <v>136872</v>
      </c>
      <c r="D80" s="86">
        <v>144738.21</v>
      </c>
      <c r="E80" s="86">
        <f t="shared" ref="E80:J80" si="1">E81+E86+E95+E104+E110+E116+E122</f>
        <v>48000</v>
      </c>
      <c r="F80" s="86">
        <f t="shared" si="1"/>
        <v>76200</v>
      </c>
      <c r="G80" s="86">
        <f t="shared" si="1"/>
        <v>48000</v>
      </c>
      <c r="H80" s="86">
        <f t="shared" si="1"/>
        <v>60000</v>
      </c>
      <c r="I80" s="86">
        <f t="shared" si="1"/>
        <v>48000</v>
      </c>
      <c r="J80" s="86">
        <f t="shared" si="1"/>
        <v>66000</v>
      </c>
    </row>
    <row r="81" spans="1:10" s="10" customFormat="1" x14ac:dyDescent="0.3">
      <c r="A81" s="68" t="s">
        <v>162</v>
      </c>
      <c r="B81" s="19" t="s">
        <v>11</v>
      </c>
      <c r="C81" s="33">
        <v>54085</v>
      </c>
      <c r="D81" s="33">
        <v>56995.19</v>
      </c>
      <c r="E81" s="33">
        <v>13000</v>
      </c>
      <c r="F81" s="33">
        <v>43000</v>
      </c>
      <c r="G81" s="33">
        <v>13000</v>
      </c>
      <c r="H81" s="33">
        <v>16000</v>
      </c>
      <c r="I81" s="33">
        <v>13000</v>
      </c>
      <c r="J81" s="123">
        <v>20000</v>
      </c>
    </row>
    <row r="82" spans="1:10" s="10" customFormat="1" x14ac:dyDescent="0.3">
      <c r="A82" s="68"/>
      <c r="B82" s="13" t="s">
        <v>109</v>
      </c>
      <c r="C82" s="34">
        <v>47050</v>
      </c>
      <c r="D82" s="34">
        <v>43573.86</v>
      </c>
      <c r="E82" s="32"/>
      <c r="F82" s="32">
        <v>35000</v>
      </c>
      <c r="G82" s="32"/>
      <c r="H82" s="32"/>
      <c r="I82" s="32"/>
      <c r="J82" s="16"/>
    </row>
    <row r="83" spans="1:10" s="10" customFormat="1" x14ac:dyDescent="0.3">
      <c r="A83" s="69"/>
      <c r="B83" s="21" t="s">
        <v>134</v>
      </c>
      <c r="C83" s="34">
        <v>7035</v>
      </c>
      <c r="D83" s="34">
        <v>7719.88</v>
      </c>
      <c r="E83" s="32"/>
      <c r="F83" s="32"/>
      <c r="G83" s="32"/>
      <c r="H83" s="32"/>
      <c r="I83" s="32"/>
      <c r="J83" s="16"/>
    </row>
    <row r="84" spans="1:10" s="10" customFormat="1" x14ac:dyDescent="0.3">
      <c r="A84" s="69"/>
      <c r="B84" s="21" t="s">
        <v>44</v>
      </c>
      <c r="C84" s="34">
        <v>0</v>
      </c>
      <c r="D84" s="34">
        <v>4941.45</v>
      </c>
      <c r="E84" s="32"/>
      <c r="F84" s="32"/>
      <c r="G84" s="32"/>
      <c r="H84" s="32"/>
      <c r="I84" s="32"/>
      <c r="J84" s="16"/>
    </row>
    <row r="85" spans="1:10" s="10" customFormat="1" x14ac:dyDescent="0.3">
      <c r="A85" s="69"/>
      <c r="B85" s="21" t="s">
        <v>197</v>
      </c>
      <c r="C85" s="34">
        <v>0</v>
      </c>
      <c r="D85" s="34">
        <v>760</v>
      </c>
      <c r="E85" s="32"/>
      <c r="F85" s="32">
        <v>8000</v>
      </c>
      <c r="G85" s="32"/>
      <c r="H85" s="32"/>
      <c r="I85" s="32"/>
      <c r="J85" s="16"/>
    </row>
    <row r="86" spans="1:10" s="10" customFormat="1" x14ac:dyDescent="0.3">
      <c r="A86" s="68" t="s">
        <v>163</v>
      </c>
      <c r="B86" s="20" t="s">
        <v>12</v>
      </c>
      <c r="C86" s="33">
        <v>12660</v>
      </c>
      <c r="D86" s="33">
        <v>14060</v>
      </c>
      <c r="E86" s="33">
        <v>8000</v>
      </c>
      <c r="F86" s="33">
        <v>10200</v>
      </c>
      <c r="G86" s="33">
        <v>8000</v>
      </c>
      <c r="H86" s="33">
        <v>10000</v>
      </c>
      <c r="I86" s="33">
        <v>8000</v>
      </c>
      <c r="J86" s="123">
        <v>10000</v>
      </c>
    </row>
    <row r="87" spans="1:10" s="10" customFormat="1" x14ac:dyDescent="0.3">
      <c r="A87" s="71"/>
      <c r="B87" s="13" t="s">
        <v>110</v>
      </c>
      <c r="C87" s="34">
        <v>2300</v>
      </c>
      <c r="D87" s="34">
        <v>2300</v>
      </c>
      <c r="E87" s="32"/>
      <c r="F87" s="32"/>
      <c r="G87" s="32"/>
      <c r="H87" s="32"/>
      <c r="I87" s="32"/>
      <c r="J87" s="16"/>
    </row>
    <row r="88" spans="1:10" s="10" customFormat="1" x14ac:dyDescent="0.3">
      <c r="A88" s="71"/>
      <c r="B88" s="21" t="s">
        <v>111</v>
      </c>
      <c r="C88" s="34">
        <v>800</v>
      </c>
      <c r="D88" s="34">
        <v>800</v>
      </c>
      <c r="E88" s="32"/>
      <c r="F88" s="32"/>
      <c r="G88" s="32"/>
      <c r="H88" s="32"/>
      <c r="I88" s="32"/>
      <c r="J88" s="16"/>
    </row>
    <row r="89" spans="1:10" s="10" customFormat="1" x14ac:dyDescent="0.3">
      <c r="A89" s="71"/>
      <c r="B89" s="21" t="s">
        <v>44</v>
      </c>
      <c r="C89" s="34">
        <v>1550</v>
      </c>
      <c r="D89" s="34">
        <v>2950</v>
      </c>
      <c r="E89" s="32"/>
      <c r="F89" s="32"/>
      <c r="G89" s="32"/>
      <c r="H89" s="32"/>
      <c r="I89" s="32"/>
      <c r="J89" s="16"/>
    </row>
    <row r="90" spans="1:10" s="10" customFormat="1" x14ac:dyDescent="0.3">
      <c r="A90" s="71"/>
      <c r="B90" s="21" t="s">
        <v>134</v>
      </c>
      <c r="C90" s="34">
        <v>5710</v>
      </c>
      <c r="D90" s="34">
        <v>5710</v>
      </c>
      <c r="E90" s="32"/>
      <c r="F90" s="32"/>
      <c r="G90" s="32"/>
      <c r="H90" s="32"/>
      <c r="I90" s="32"/>
      <c r="J90" s="16"/>
    </row>
    <row r="91" spans="1:10" s="10" customFormat="1" x14ac:dyDescent="0.3">
      <c r="A91" s="71"/>
      <c r="B91" s="21" t="s">
        <v>135</v>
      </c>
      <c r="C91" s="34">
        <v>2300</v>
      </c>
      <c r="D91" s="34">
        <v>2300</v>
      </c>
      <c r="E91" s="32"/>
      <c r="F91" s="32"/>
      <c r="G91" s="32"/>
      <c r="H91" s="32"/>
      <c r="I91" s="32"/>
      <c r="J91" s="16"/>
    </row>
    <row r="92" spans="1:10" s="10" customFormat="1" x14ac:dyDescent="0.3">
      <c r="A92" s="71"/>
      <c r="B92" s="21" t="s">
        <v>205</v>
      </c>
      <c r="C92" s="34"/>
      <c r="D92" s="34"/>
      <c r="E92" s="32"/>
      <c r="F92" s="32">
        <v>7200</v>
      </c>
      <c r="G92" s="32"/>
      <c r="H92" s="32"/>
      <c r="I92" s="32"/>
      <c r="J92" s="16"/>
    </row>
    <row r="93" spans="1:10" s="10" customFormat="1" x14ac:dyDescent="0.3">
      <c r="A93" s="71"/>
      <c r="B93" s="21" t="s">
        <v>206</v>
      </c>
      <c r="C93" s="34"/>
      <c r="D93" s="34"/>
      <c r="E93" s="32"/>
      <c r="F93" s="32">
        <v>1000</v>
      </c>
      <c r="G93" s="32"/>
      <c r="H93" s="32"/>
      <c r="I93" s="32"/>
      <c r="J93" s="16"/>
    </row>
    <row r="94" spans="1:10" s="10" customFormat="1" x14ac:dyDescent="0.3">
      <c r="A94" s="71"/>
      <c r="B94" s="21" t="s">
        <v>198</v>
      </c>
      <c r="C94" s="34"/>
      <c r="D94" s="34"/>
      <c r="E94" s="32"/>
      <c r="F94" s="32">
        <v>2000</v>
      </c>
      <c r="G94" s="32"/>
      <c r="H94" s="32"/>
      <c r="I94" s="32"/>
      <c r="J94" s="16"/>
    </row>
    <row r="95" spans="1:10" s="10" customFormat="1" x14ac:dyDescent="0.3">
      <c r="A95" s="147" t="s">
        <v>164</v>
      </c>
      <c r="B95" s="149" t="s">
        <v>16</v>
      </c>
      <c r="C95" s="151">
        <v>7330</v>
      </c>
      <c r="D95" s="151">
        <v>9430</v>
      </c>
      <c r="E95" s="146">
        <v>6000</v>
      </c>
      <c r="F95" s="151">
        <v>6000</v>
      </c>
      <c r="G95" s="146">
        <v>6000</v>
      </c>
      <c r="H95" s="152">
        <v>6000</v>
      </c>
      <c r="I95" s="146">
        <v>6000</v>
      </c>
      <c r="J95" s="143">
        <v>6000</v>
      </c>
    </row>
    <row r="96" spans="1:10" s="10" customFormat="1" x14ac:dyDescent="0.3">
      <c r="A96" s="148"/>
      <c r="B96" s="150"/>
      <c r="C96" s="151"/>
      <c r="D96" s="151"/>
      <c r="E96" s="146"/>
      <c r="F96" s="151"/>
      <c r="G96" s="146"/>
      <c r="H96" s="153"/>
      <c r="I96" s="146"/>
      <c r="J96" s="144"/>
    </row>
    <row r="97" spans="1:10" s="10" customFormat="1" x14ac:dyDescent="0.3">
      <c r="A97" s="70"/>
      <c r="B97" s="13" t="s">
        <v>112</v>
      </c>
      <c r="C97" s="34">
        <v>1400</v>
      </c>
      <c r="D97" s="34">
        <v>1400</v>
      </c>
      <c r="E97" s="32"/>
      <c r="F97" s="32"/>
      <c r="G97" s="32"/>
      <c r="H97" s="32"/>
      <c r="I97" s="32"/>
      <c r="J97" s="16"/>
    </row>
    <row r="98" spans="1:10" s="10" customFormat="1" x14ac:dyDescent="0.3">
      <c r="A98" s="70"/>
      <c r="B98" s="13" t="s">
        <v>113</v>
      </c>
      <c r="C98" s="34">
        <v>400</v>
      </c>
      <c r="D98" s="34">
        <v>400</v>
      </c>
      <c r="E98" s="32"/>
      <c r="F98" s="32"/>
      <c r="G98" s="32"/>
      <c r="H98" s="32"/>
      <c r="I98" s="32"/>
      <c r="J98" s="16"/>
    </row>
    <row r="99" spans="1:10" s="10" customFormat="1" x14ac:dyDescent="0.3">
      <c r="A99" s="70"/>
      <c r="B99" s="13" t="s">
        <v>114</v>
      </c>
      <c r="C99" s="34">
        <v>800</v>
      </c>
      <c r="D99" s="34">
        <v>800</v>
      </c>
      <c r="E99" s="32"/>
      <c r="F99" s="32"/>
      <c r="G99" s="32"/>
      <c r="H99" s="32"/>
      <c r="I99" s="32"/>
      <c r="J99" s="16"/>
    </row>
    <row r="100" spans="1:10" s="10" customFormat="1" x14ac:dyDescent="0.3">
      <c r="A100" s="70"/>
      <c r="B100" s="13" t="s">
        <v>115</v>
      </c>
      <c r="C100" s="34">
        <v>400</v>
      </c>
      <c r="D100" s="34">
        <v>400</v>
      </c>
      <c r="E100" s="32"/>
      <c r="F100" s="32"/>
      <c r="G100" s="32"/>
      <c r="H100" s="32"/>
      <c r="I100" s="32"/>
      <c r="J100" s="16"/>
    </row>
    <row r="101" spans="1:10" s="10" customFormat="1" x14ac:dyDescent="0.3">
      <c r="A101" s="70"/>
      <c r="B101" s="13" t="s">
        <v>136</v>
      </c>
      <c r="C101" s="34">
        <v>2400</v>
      </c>
      <c r="D101" s="34">
        <v>4500</v>
      </c>
      <c r="E101" s="32"/>
      <c r="F101" s="32"/>
      <c r="G101" s="32"/>
      <c r="H101" s="32"/>
      <c r="I101" s="32"/>
      <c r="J101" s="16"/>
    </row>
    <row r="102" spans="1:10" s="10" customFormat="1" x14ac:dyDescent="0.3">
      <c r="A102" s="70"/>
      <c r="B102" s="13" t="s">
        <v>169</v>
      </c>
      <c r="C102" s="34">
        <v>980</v>
      </c>
      <c r="D102" s="34">
        <v>980</v>
      </c>
      <c r="E102" s="32"/>
      <c r="F102" s="32"/>
      <c r="G102" s="32"/>
      <c r="H102" s="32"/>
      <c r="I102" s="32"/>
      <c r="J102" s="16"/>
    </row>
    <row r="103" spans="1:10" s="10" customFormat="1" x14ac:dyDescent="0.3">
      <c r="A103" s="70"/>
      <c r="B103" s="13" t="s">
        <v>137</v>
      </c>
      <c r="C103" s="34">
        <v>950</v>
      </c>
      <c r="D103" s="34">
        <v>950</v>
      </c>
      <c r="E103" s="32"/>
      <c r="F103" s="32"/>
      <c r="G103" s="32"/>
      <c r="H103" s="32"/>
      <c r="I103" s="32"/>
      <c r="J103" s="16"/>
    </row>
    <row r="104" spans="1:10" s="10" customFormat="1" x14ac:dyDescent="0.3">
      <c r="A104" s="68" t="s">
        <v>165</v>
      </c>
      <c r="B104" s="22" t="s">
        <v>13</v>
      </c>
      <c r="C104" s="33">
        <v>10200</v>
      </c>
      <c r="D104" s="33">
        <v>12190</v>
      </c>
      <c r="E104" s="33">
        <v>3000</v>
      </c>
      <c r="F104" s="33">
        <v>5000</v>
      </c>
      <c r="G104" s="33">
        <v>3000</v>
      </c>
      <c r="H104" s="33">
        <v>5000</v>
      </c>
      <c r="I104" s="33">
        <v>3000</v>
      </c>
      <c r="J104" s="123">
        <v>5000</v>
      </c>
    </row>
    <row r="105" spans="1:10" s="10" customFormat="1" x14ac:dyDescent="0.3">
      <c r="A105" s="71"/>
      <c r="B105" s="82" t="s">
        <v>111</v>
      </c>
      <c r="C105" s="83">
        <v>3600</v>
      </c>
      <c r="D105" s="83">
        <v>4680</v>
      </c>
      <c r="E105" s="32"/>
      <c r="F105" s="32"/>
      <c r="G105" s="32"/>
      <c r="H105" s="32"/>
      <c r="I105" s="32"/>
      <c r="J105" s="16"/>
    </row>
    <row r="106" spans="1:10" s="10" customFormat="1" x14ac:dyDescent="0.3">
      <c r="A106" s="71"/>
      <c r="B106" s="21" t="s">
        <v>44</v>
      </c>
      <c r="C106" s="83">
        <v>3600</v>
      </c>
      <c r="D106" s="83">
        <v>1260</v>
      </c>
      <c r="E106" s="32"/>
      <c r="F106" s="32"/>
      <c r="G106" s="32"/>
      <c r="H106" s="32"/>
      <c r="I106" s="32"/>
      <c r="J106" s="16"/>
    </row>
    <row r="107" spans="1:10" s="10" customFormat="1" x14ac:dyDescent="0.3">
      <c r="A107" s="71"/>
      <c r="B107" s="21" t="s">
        <v>134</v>
      </c>
      <c r="C107" s="83">
        <v>3000</v>
      </c>
      <c r="D107" s="83">
        <v>3528</v>
      </c>
      <c r="E107" s="32"/>
      <c r="F107" s="32"/>
      <c r="G107" s="32"/>
      <c r="H107" s="32"/>
      <c r="I107" s="32"/>
      <c r="J107" s="16"/>
    </row>
    <row r="108" spans="1:10" s="10" customFormat="1" x14ac:dyDescent="0.3">
      <c r="A108" s="72"/>
      <c r="B108" s="7" t="s">
        <v>179</v>
      </c>
      <c r="C108" s="34">
        <v>0</v>
      </c>
      <c r="D108" s="34">
        <v>2722</v>
      </c>
      <c r="E108" s="32"/>
      <c r="F108" s="32"/>
      <c r="G108" s="32"/>
      <c r="H108" s="32"/>
      <c r="I108" s="32"/>
      <c r="J108" s="16"/>
    </row>
    <row r="109" spans="1:10" s="10" customFormat="1" x14ac:dyDescent="0.3">
      <c r="A109" s="72"/>
      <c r="B109" s="7" t="s">
        <v>198</v>
      </c>
      <c r="C109" s="34"/>
      <c r="D109" s="34"/>
      <c r="E109" s="32"/>
      <c r="F109" s="32">
        <v>5000</v>
      </c>
      <c r="G109" s="32"/>
      <c r="H109" s="32"/>
      <c r="I109" s="32"/>
      <c r="J109" s="16"/>
    </row>
    <row r="110" spans="1:10" s="10" customFormat="1" x14ac:dyDescent="0.3">
      <c r="A110" s="68" t="s">
        <v>166</v>
      </c>
      <c r="B110" s="3" t="s">
        <v>14</v>
      </c>
      <c r="C110" s="33">
        <v>8560</v>
      </c>
      <c r="D110" s="33">
        <v>8539.52</v>
      </c>
      <c r="E110" s="33">
        <v>3000</v>
      </c>
      <c r="F110" s="33">
        <v>2000</v>
      </c>
      <c r="G110" s="33">
        <v>3000</v>
      </c>
      <c r="H110" s="33">
        <v>3000</v>
      </c>
      <c r="I110" s="33">
        <v>3000</v>
      </c>
      <c r="J110" s="123">
        <v>5000</v>
      </c>
    </row>
    <row r="111" spans="1:10" s="10" customFormat="1" x14ac:dyDescent="0.3">
      <c r="A111" s="71"/>
      <c r="B111" s="76" t="s">
        <v>59</v>
      </c>
      <c r="C111" s="34">
        <v>4800</v>
      </c>
      <c r="D111" s="34">
        <v>4817.5200000000004</v>
      </c>
      <c r="E111" s="32"/>
      <c r="F111" s="32"/>
      <c r="G111" s="32"/>
      <c r="H111" s="32"/>
      <c r="I111" s="32"/>
      <c r="J111" s="16"/>
    </row>
    <row r="112" spans="1:10" s="10" customFormat="1" x14ac:dyDescent="0.3">
      <c r="A112" s="71"/>
      <c r="B112" s="13" t="s">
        <v>111</v>
      </c>
      <c r="C112" s="34">
        <v>1240</v>
      </c>
      <c r="D112" s="34">
        <v>620.79999999999995</v>
      </c>
      <c r="E112" s="32"/>
      <c r="F112" s="32"/>
      <c r="G112" s="32"/>
      <c r="H112" s="32"/>
      <c r="I112" s="32"/>
      <c r="J112" s="16"/>
    </row>
    <row r="113" spans="1:12" s="10" customFormat="1" x14ac:dyDescent="0.3">
      <c r="A113" s="71"/>
      <c r="B113" s="21" t="s">
        <v>44</v>
      </c>
      <c r="C113" s="34">
        <v>720</v>
      </c>
      <c r="D113" s="34">
        <v>603</v>
      </c>
      <c r="E113" s="32"/>
      <c r="F113" s="32"/>
      <c r="G113" s="32"/>
      <c r="H113" s="32"/>
      <c r="I113" s="32"/>
      <c r="J113" s="16"/>
    </row>
    <row r="114" spans="1:12" s="10" customFormat="1" x14ac:dyDescent="0.3">
      <c r="A114" s="71"/>
      <c r="B114" s="21" t="s">
        <v>134</v>
      </c>
      <c r="C114" s="34">
        <v>1800</v>
      </c>
      <c r="D114" s="34">
        <v>2498.1999999999998</v>
      </c>
      <c r="E114" s="32"/>
      <c r="F114" s="32"/>
      <c r="G114" s="32"/>
      <c r="H114" s="32"/>
      <c r="I114" s="32"/>
      <c r="J114" s="16"/>
    </row>
    <row r="115" spans="1:12" s="10" customFormat="1" x14ac:dyDescent="0.3">
      <c r="A115" s="71"/>
      <c r="B115" s="7" t="s">
        <v>198</v>
      </c>
      <c r="C115" s="34"/>
      <c r="D115" s="34"/>
      <c r="E115" s="32"/>
      <c r="F115" s="32">
        <v>2000</v>
      </c>
      <c r="G115" s="32"/>
      <c r="H115" s="32"/>
      <c r="I115" s="32"/>
      <c r="J115" s="16"/>
    </row>
    <row r="116" spans="1:12" s="10" customFormat="1" x14ac:dyDescent="0.3">
      <c r="A116" s="68" t="s">
        <v>167</v>
      </c>
      <c r="B116" s="19" t="s">
        <v>170</v>
      </c>
      <c r="C116" s="33">
        <v>36287</v>
      </c>
      <c r="D116" s="33">
        <v>35790.5</v>
      </c>
      <c r="E116" s="33">
        <v>10000</v>
      </c>
      <c r="F116" s="33">
        <v>5000</v>
      </c>
      <c r="G116" s="33">
        <v>10000</v>
      </c>
      <c r="H116" s="33">
        <v>15000</v>
      </c>
      <c r="I116" s="33">
        <v>10000</v>
      </c>
      <c r="J116" s="123">
        <v>15000</v>
      </c>
    </row>
    <row r="117" spans="1:12" s="11" customFormat="1" x14ac:dyDescent="0.3">
      <c r="A117" s="74"/>
      <c r="B117" s="13" t="s">
        <v>116</v>
      </c>
      <c r="C117" s="34">
        <v>5750</v>
      </c>
      <c r="D117" s="34">
        <v>5762.5</v>
      </c>
      <c r="E117" s="6"/>
      <c r="F117" s="6"/>
      <c r="G117" s="6"/>
      <c r="H117" s="6"/>
      <c r="I117" s="6"/>
      <c r="J117" s="117"/>
    </row>
    <row r="118" spans="1:12" s="11" customFormat="1" x14ac:dyDescent="0.3">
      <c r="A118" s="74"/>
      <c r="B118" s="21" t="s">
        <v>44</v>
      </c>
      <c r="C118" s="34">
        <v>2000</v>
      </c>
      <c r="D118" s="34">
        <v>2725</v>
      </c>
      <c r="E118" s="6"/>
      <c r="F118" s="6"/>
      <c r="G118" s="6"/>
      <c r="H118" s="6"/>
      <c r="I118" s="6"/>
      <c r="J118" s="117"/>
    </row>
    <row r="119" spans="1:12" s="11" customFormat="1" x14ac:dyDescent="0.3">
      <c r="A119" s="74"/>
      <c r="B119" s="21" t="s">
        <v>134</v>
      </c>
      <c r="C119" s="34">
        <v>5500</v>
      </c>
      <c r="D119" s="34">
        <v>4266</v>
      </c>
      <c r="E119" s="6"/>
      <c r="F119" s="6"/>
      <c r="G119" s="6"/>
      <c r="H119" s="6"/>
      <c r="I119" s="6"/>
      <c r="J119" s="117"/>
    </row>
    <row r="120" spans="1:12" s="10" customFormat="1" x14ac:dyDescent="0.3">
      <c r="A120" s="73"/>
      <c r="B120" s="7" t="s">
        <v>138</v>
      </c>
      <c r="C120" s="34">
        <v>23037</v>
      </c>
      <c r="D120" s="34">
        <v>23037</v>
      </c>
      <c r="E120" s="32"/>
      <c r="F120" s="32"/>
      <c r="G120" s="32"/>
      <c r="H120" s="32"/>
      <c r="I120" s="32"/>
      <c r="J120" s="16"/>
    </row>
    <row r="121" spans="1:12" s="10" customFormat="1" x14ac:dyDescent="0.3">
      <c r="A121" s="73"/>
      <c r="B121" s="7" t="s">
        <v>198</v>
      </c>
      <c r="C121" s="34"/>
      <c r="D121" s="34"/>
      <c r="E121" s="32"/>
      <c r="F121" s="32">
        <v>5000</v>
      </c>
      <c r="G121" s="32"/>
      <c r="H121" s="32"/>
      <c r="I121" s="32"/>
      <c r="J121" s="16"/>
    </row>
    <row r="122" spans="1:12" s="10" customFormat="1" x14ac:dyDescent="0.3">
      <c r="A122" s="68" t="s">
        <v>168</v>
      </c>
      <c r="B122" s="19" t="s">
        <v>86</v>
      </c>
      <c r="C122" s="14">
        <v>7750</v>
      </c>
      <c r="D122" s="14">
        <v>7733</v>
      </c>
      <c r="E122" s="14">
        <v>5000</v>
      </c>
      <c r="F122" s="14">
        <v>5000</v>
      </c>
      <c r="G122" s="14">
        <v>5000</v>
      </c>
      <c r="H122" s="14">
        <v>5000</v>
      </c>
      <c r="I122" s="14">
        <v>5000</v>
      </c>
      <c r="J122" s="123">
        <v>5000</v>
      </c>
    </row>
    <row r="123" spans="1:12" s="10" customFormat="1" x14ac:dyDescent="0.3">
      <c r="A123" s="73"/>
      <c r="B123" s="13" t="s">
        <v>59</v>
      </c>
      <c r="C123" s="6">
        <v>7750</v>
      </c>
      <c r="D123" s="6">
        <v>7733</v>
      </c>
      <c r="E123" s="32"/>
      <c r="F123" s="32"/>
      <c r="G123" s="32"/>
      <c r="H123" s="32"/>
      <c r="I123" s="32"/>
      <c r="J123" s="16"/>
    </row>
    <row r="124" spans="1:12" x14ac:dyDescent="0.3">
      <c r="A124" s="87" t="s">
        <v>2</v>
      </c>
      <c r="B124" s="88" t="s">
        <v>0</v>
      </c>
      <c r="C124" s="89">
        <v>0</v>
      </c>
      <c r="D124" s="89">
        <v>0</v>
      </c>
      <c r="E124" s="89">
        <v>5000</v>
      </c>
      <c r="F124" s="89">
        <v>5000</v>
      </c>
      <c r="G124" s="89">
        <v>5000</v>
      </c>
      <c r="H124" s="89">
        <v>3000</v>
      </c>
      <c r="I124" s="89">
        <v>5000</v>
      </c>
      <c r="J124" s="126">
        <v>5000</v>
      </c>
      <c r="L124" s="9"/>
    </row>
    <row r="125" spans="1:12" x14ac:dyDescent="0.3">
      <c r="A125" s="5"/>
      <c r="B125" s="8" t="s">
        <v>61</v>
      </c>
      <c r="C125" s="15">
        <v>0</v>
      </c>
      <c r="D125" s="15"/>
      <c r="E125" s="1"/>
      <c r="F125" s="1"/>
      <c r="G125" s="1"/>
      <c r="H125" s="1"/>
      <c r="I125" s="1"/>
      <c r="J125" s="16"/>
    </row>
    <row r="126" spans="1:12" x14ac:dyDescent="0.3">
      <c r="A126" s="75"/>
      <c r="B126" s="8" t="s">
        <v>62</v>
      </c>
      <c r="C126" s="15">
        <v>0</v>
      </c>
      <c r="D126" s="15"/>
      <c r="E126" s="1"/>
      <c r="F126" s="1"/>
      <c r="G126" s="1"/>
      <c r="H126" s="1"/>
      <c r="I126" s="1"/>
      <c r="J126" s="16"/>
    </row>
    <row r="127" spans="1:12" x14ac:dyDescent="0.3">
      <c r="A127" s="5"/>
      <c r="B127" s="8" t="s">
        <v>63</v>
      </c>
      <c r="C127" s="15">
        <v>0</v>
      </c>
      <c r="D127" s="15"/>
      <c r="E127" s="1"/>
      <c r="F127" s="1"/>
      <c r="G127" s="1"/>
      <c r="H127" s="1"/>
      <c r="I127" s="1"/>
      <c r="J127" s="16"/>
    </row>
    <row r="128" spans="1:12" x14ac:dyDescent="0.3">
      <c r="A128" s="5"/>
      <c r="B128" s="113" t="s">
        <v>107</v>
      </c>
      <c r="C128" s="15">
        <v>0</v>
      </c>
      <c r="D128" s="15"/>
      <c r="E128" s="1"/>
      <c r="F128" s="1"/>
      <c r="G128" s="1"/>
      <c r="H128" s="1"/>
      <c r="I128" s="1"/>
      <c r="J128" s="16"/>
    </row>
    <row r="129" spans="1:10" x14ac:dyDescent="0.3">
      <c r="A129" s="5"/>
      <c r="B129" s="113" t="s">
        <v>60</v>
      </c>
      <c r="C129" s="15">
        <v>0</v>
      </c>
      <c r="D129" s="15"/>
      <c r="E129" s="1"/>
      <c r="F129" s="1"/>
      <c r="G129" s="1"/>
      <c r="H129" s="1"/>
      <c r="I129" s="1"/>
      <c r="J129" s="16"/>
    </row>
    <row r="130" spans="1:10" x14ac:dyDescent="0.3">
      <c r="A130" s="5"/>
      <c r="B130" s="113" t="s">
        <v>108</v>
      </c>
      <c r="C130" s="15">
        <v>0</v>
      </c>
      <c r="D130" s="15"/>
      <c r="E130" s="1"/>
      <c r="F130" s="1"/>
      <c r="G130" s="1"/>
      <c r="H130" s="1"/>
      <c r="I130" s="1"/>
      <c r="J130" s="16"/>
    </row>
    <row r="131" spans="1:10" ht="15" thickBot="1" x14ac:dyDescent="0.35">
      <c r="A131" s="130" t="s">
        <v>8</v>
      </c>
      <c r="B131" s="127" t="s">
        <v>215</v>
      </c>
      <c r="C131" s="128"/>
      <c r="D131" s="128"/>
      <c r="E131" s="142">
        <v>0</v>
      </c>
      <c r="F131" s="129">
        <v>100000</v>
      </c>
      <c r="G131" s="129">
        <v>0</v>
      </c>
      <c r="H131" s="129">
        <v>50000</v>
      </c>
      <c r="I131" s="129">
        <v>0</v>
      </c>
      <c r="J131" s="131">
        <v>5000</v>
      </c>
    </row>
  </sheetData>
  <sheetProtection algorithmName="SHA-512" hashValue="MufNW4X9mPZUtSmNUyo5w2Su/BK6aiGSnoNecQL/6oHAYmRVfTNt+MntBRjajVxqRaVSZyL0ABgEDHjbepSypA==" saltValue="1jasQB0TmwoDH5dVMTmmAg==" spinCount="100000" sheet="1" objects="1" scenarios="1"/>
  <sortState ref="A17:D47">
    <sortCondition ref="A17"/>
  </sortState>
  <mergeCells count="11">
    <mergeCell ref="J95:J96"/>
    <mergeCell ref="B75:I75"/>
    <mergeCell ref="I95:I96"/>
    <mergeCell ref="A95:A96"/>
    <mergeCell ref="B95:B96"/>
    <mergeCell ref="E95:E96"/>
    <mergeCell ref="G95:G96"/>
    <mergeCell ref="C95:C96"/>
    <mergeCell ref="F95:F96"/>
    <mergeCell ref="D95:D96"/>
    <mergeCell ref="H95:H96"/>
  </mergeCells>
  <pageMargins left="0.70866141732283472" right="0.70866141732283472" top="0.74803149606299213" bottom="0.74803149606299213" header="0.31496062992125984" footer="0.31496062992125984"/>
  <pageSetup paperSize="9" scale="8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topLeftCell="A73" workbookViewId="0">
      <selection activeCell="M94" sqref="M94"/>
    </sheetView>
  </sheetViews>
  <sheetFormatPr defaultRowHeight="14.4" x14ac:dyDescent="0.3"/>
  <cols>
    <col min="1" max="1" width="3.77734375" customWidth="1"/>
    <col min="2" max="2" width="57.5546875" customWidth="1"/>
    <col min="3" max="3" width="9.109375" hidden="1" customWidth="1"/>
    <col min="4" max="4" width="13.88671875" style="10" hidden="1" customWidth="1"/>
    <col min="5" max="5" width="13.88671875" style="10" customWidth="1"/>
    <col min="6" max="6" width="14.6640625" customWidth="1"/>
    <col min="7" max="7" width="14.6640625" style="10" customWidth="1"/>
    <col min="8" max="8" width="13.77734375" customWidth="1"/>
    <col min="9" max="9" width="13.77734375" style="10" customWidth="1"/>
    <col min="10" max="10" width="13.88671875" customWidth="1"/>
    <col min="11" max="11" width="12.5546875" customWidth="1"/>
  </cols>
  <sheetData>
    <row r="1" spans="1:11" s="10" customFormat="1" x14ac:dyDescent="0.3"/>
    <row r="2" spans="1:11" s="10" customFormat="1" ht="18" x14ac:dyDescent="0.35">
      <c r="A2" s="46" t="s">
        <v>184</v>
      </c>
      <c r="B2" s="46" t="s">
        <v>186</v>
      </c>
    </row>
    <row r="3" spans="1:11" s="10" customFormat="1" x14ac:dyDescent="0.3"/>
    <row r="4" spans="1:11" ht="15" thickBot="1" x14ac:dyDescent="0.35"/>
    <row r="5" spans="1:11" ht="49.8" customHeight="1" thickBot="1" x14ac:dyDescent="0.35">
      <c r="D5" s="97" t="s">
        <v>209</v>
      </c>
      <c r="E5" s="115" t="s">
        <v>173</v>
      </c>
      <c r="F5" s="122" t="s">
        <v>89</v>
      </c>
      <c r="G5" s="122" t="s">
        <v>210</v>
      </c>
      <c r="H5" s="122" t="s">
        <v>90</v>
      </c>
      <c r="I5" s="122" t="s">
        <v>211</v>
      </c>
      <c r="J5" s="122" t="s">
        <v>91</v>
      </c>
      <c r="K5" s="136" t="s">
        <v>214</v>
      </c>
    </row>
    <row r="6" spans="1:11" x14ac:dyDescent="0.3">
      <c r="A6" s="118"/>
      <c r="B6" s="119"/>
      <c r="C6" s="120" t="s">
        <v>7</v>
      </c>
      <c r="D6" s="121">
        <f t="shared" ref="D6:K6" si="0">D7+D34</f>
        <v>209340.18000000005</v>
      </c>
      <c r="E6" s="121">
        <f t="shared" si="0"/>
        <v>223545.46000000002</v>
      </c>
      <c r="F6" s="121">
        <f t="shared" si="0"/>
        <v>287500</v>
      </c>
      <c r="G6" s="121">
        <f t="shared" si="0"/>
        <v>249500</v>
      </c>
      <c r="H6" s="121">
        <f t="shared" si="0"/>
        <v>301500</v>
      </c>
      <c r="I6" s="121">
        <f t="shared" si="0"/>
        <v>387000</v>
      </c>
      <c r="J6" s="121">
        <f t="shared" si="0"/>
        <v>300500</v>
      </c>
      <c r="K6" s="114">
        <f t="shared" si="0"/>
        <v>368000</v>
      </c>
    </row>
    <row r="7" spans="1:11" x14ac:dyDescent="0.3">
      <c r="A7" s="48" t="s">
        <v>1</v>
      </c>
      <c r="B7" s="48" t="s">
        <v>3</v>
      </c>
      <c r="C7" s="48"/>
      <c r="D7" s="49">
        <f>SUM(D8:D32)</f>
        <v>7159.64</v>
      </c>
      <c r="E7" s="49">
        <f>SUM(E8:E32)</f>
        <v>7160.0400000000009</v>
      </c>
      <c r="F7" s="49">
        <f>SUM(F8:F32)</f>
        <v>213000</v>
      </c>
      <c r="G7" s="49">
        <f>SUM(G8:G33)</f>
        <v>74000</v>
      </c>
      <c r="H7" s="49">
        <f>SUM(H8:H28)</f>
        <v>222000</v>
      </c>
      <c r="I7" s="49">
        <f>SUM(I8:I32)</f>
        <v>313000</v>
      </c>
      <c r="J7" s="49">
        <f>SUM(J8:J28)</f>
        <v>236000</v>
      </c>
      <c r="K7" s="60">
        <f>SUM(K8:K32)</f>
        <v>300000</v>
      </c>
    </row>
    <row r="8" spans="1:11" x14ac:dyDescent="0.3">
      <c r="A8" s="116"/>
      <c r="B8" s="40" t="s">
        <v>64</v>
      </c>
      <c r="C8" s="26">
        <v>1</v>
      </c>
      <c r="D8" s="41">
        <v>0</v>
      </c>
      <c r="E8" s="41">
        <v>0</v>
      </c>
      <c r="F8" s="41">
        <v>0</v>
      </c>
      <c r="G8" s="41">
        <v>44000</v>
      </c>
      <c r="H8" s="41">
        <v>0</v>
      </c>
      <c r="I8" s="41">
        <v>0</v>
      </c>
      <c r="J8" s="41">
        <v>0</v>
      </c>
      <c r="K8" s="32">
        <v>0</v>
      </c>
    </row>
    <row r="9" spans="1:11" s="10" customFormat="1" x14ac:dyDescent="0.3">
      <c r="A9" s="116"/>
      <c r="B9" s="40" t="s">
        <v>65</v>
      </c>
      <c r="C9" s="26">
        <v>1</v>
      </c>
      <c r="D9" s="41">
        <v>0</v>
      </c>
      <c r="E9" s="41">
        <v>0</v>
      </c>
      <c r="F9" s="41"/>
      <c r="G9" s="41">
        <v>0</v>
      </c>
      <c r="H9" s="41">
        <v>0</v>
      </c>
      <c r="I9" s="41">
        <v>20000</v>
      </c>
      <c r="J9" s="41">
        <v>0</v>
      </c>
      <c r="K9" s="32">
        <v>0</v>
      </c>
    </row>
    <row r="10" spans="1:11" s="10" customFormat="1" x14ac:dyDescent="0.3">
      <c r="A10" s="116"/>
      <c r="B10" s="40" t="s">
        <v>65</v>
      </c>
      <c r="C10" s="26">
        <v>1</v>
      </c>
      <c r="D10" s="41">
        <v>0</v>
      </c>
      <c r="E10" s="41">
        <v>0</v>
      </c>
      <c r="F10" s="41">
        <v>18000</v>
      </c>
      <c r="G10" s="41">
        <v>0</v>
      </c>
      <c r="H10" s="41">
        <v>0</v>
      </c>
      <c r="I10" s="41">
        <v>18000</v>
      </c>
      <c r="J10" s="41">
        <v>0</v>
      </c>
      <c r="K10" s="32">
        <v>0</v>
      </c>
    </row>
    <row r="11" spans="1:11" s="10" customFormat="1" x14ac:dyDescent="0.3">
      <c r="A11" s="116"/>
      <c r="B11" s="7" t="s">
        <v>204</v>
      </c>
      <c r="C11" s="26">
        <v>1</v>
      </c>
      <c r="D11" s="41">
        <v>0</v>
      </c>
      <c r="E11" s="41">
        <v>0</v>
      </c>
      <c r="F11" s="41">
        <v>80000</v>
      </c>
      <c r="G11" s="41">
        <v>0</v>
      </c>
      <c r="H11" s="41">
        <v>0</v>
      </c>
      <c r="I11" s="41">
        <v>0</v>
      </c>
      <c r="J11" s="41">
        <v>0</v>
      </c>
      <c r="K11" s="32">
        <v>150000</v>
      </c>
    </row>
    <row r="12" spans="1:11" s="10" customFormat="1" x14ac:dyDescent="0.3">
      <c r="A12" s="116"/>
      <c r="B12" s="7" t="s">
        <v>201</v>
      </c>
      <c r="C12" s="26">
        <v>1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65000</v>
      </c>
      <c r="J12" s="41">
        <v>0</v>
      </c>
      <c r="K12" s="32">
        <v>0</v>
      </c>
    </row>
    <row r="13" spans="1:11" s="10" customFormat="1" x14ac:dyDescent="0.3">
      <c r="A13" s="116"/>
      <c r="B13" s="40" t="s">
        <v>66</v>
      </c>
      <c r="C13" s="26">
        <v>1</v>
      </c>
      <c r="D13" s="41">
        <v>0</v>
      </c>
      <c r="E13" s="41">
        <v>0</v>
      </c>
      <c r="F13" s="41">
        <v>20000</v>
      </c>
      <c r="G13" s="41">
        <v>0</v>
      </c>
      <c r="H13" s="41">
        <v>0</v>
      </c>
      <c r="I13" s="41">
        <v>0</v>
      </c>
      <c r="J13" s="41">
        <v>0</v>
      </c>
      <c r="K13" s="32">
        <v>0</v>
      </c>
    </row>
    <row r="14" spans="1:11" s="10" customFormat="1" x14ac:dyDescent="0.3">
      <c r="A14" s="116"/>
      <c r="B14" s="8" t="s">
        <v>67</v>
      </c>
      <c r="C14" s="47">
        <v>1</v>
      </c>
      <c r="D14" s="41">
        <v>0</v>
      </c>
      <c r="E14" s="41">
        <v>0</v>
      </c>
      <c r="F14" s="41">
        <v>20000</v>
      </c>
      <c r="G14" s="41">
        <v>0</v>
      </c>
      <c r="H14" s="41">
        <v>0</v>
      </c>
      <c r="I14" s="41">
        <v>0</v>
      </c>
      <c r="J14" s="41">
        <v>0</v>
      </c>
      <c r="K14" s="32">
        <v>0</v>
      </c>
    </row>
    <row r="15" spans="1:11" s="10" customFormat="1" x14ac:dyDescent="0.3">
      <c r="A15" s="116"/>
      <c r="B15" s="40" t="s">
        <v>68</v>
      </c>
      <c r="C15" s="26">
        <v>1</v>
      </c>
      <c r="D15" s="41">
        <v>0</v>
      </c>
      <c r="E15" s="41">
        <v>0</v>
      </c>
      <c r="F15" s="41">
        <v>0</v>
      </c>
      <c r="G15" s="41">
        <v>0</v>
      </c>
      <c r="H15" s="41">
        <v>12000</v>
      </c>
      <c r="I15" s="41">
        <v>0</v>
      </c>
      <c r="J15" s="41">
        <v>0</v>
      </c>
      <c r="K15" s="32">
        <v>0</v>
      </c>
    </row>
    <row r="16" spans="1:11" s="10" customFormat="1" x14ac:dyDescent="0.3">
      <c r="A16" s="116"/>
      <c r="B16" s="40" t="s">
        <v>69</v>
      </c>
      <c r="C16" s="26">
        <v>1</v>
      </c>
      <c r="D16" s="41">
        <v>0</v>
      </c>
      <c r="E16" s="41">
        <v>0</v>
      </c>
      <c r="F16" s="41">
        <v>15000</v>
      </c>
      <c r="G16" s="41">
        <v>0</v>
      </c>
      <c r="H16" s="41">
        <v>0</v>
      </c>
      <c r="I16" s="41">
        <v>0</v>
      </c>
      <c r="J16" s="41">
        <v>0</v>
      </c>
      <c r="K16" s="32">
        <v>0</v>
      </c>
    </row>
    <row r="17" spans="1:11" s="10" customFormat="1" x14ac:dyDescent="0.3">
      <c r="A17" s="40"/>
      <c r="B17" s="40" t="s">
        <v>69</v>
      </c>
      <c r="C17" s="26">
        <v>2</v>
      </c>
      <c r="D17" s="41">
        <v>0</v>
      </c>
      <c r="E17" s="41">
        <v>0</v>
      </c>
      <c r="F17" s="41">
        <v>0</v>
      </c>
      <c r="G17" s="41">
        <v>0</v>
      </c>
      <c r="H17" s="41">
        <v>30000</v>
      </c>
      <c r="I17" s="41">
        <v>0</v>
      </c>
      <c r="J17" s="41">
        <v>0</v>
      </c>
      <c r="K17" s="32">
        <v>0</v>
      </c>
    </row>
    <row r="18" spans="1:11" s="10" customFormat="1" x14ac:dyDescent="0.3">
      <c r="A18" s="40"/>
      <c r="B18" s="40" t="s">
        <v>202</v>
      </c>
      <c r="C18" s="26">
        <v>5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50000</v>
      </c>
      <c r="J18" s="41">
        <v>0</v>
      </c>
      <c r="K18" s="32">
        <v>0</v>
      </c>
    </row>
    <row r="19" spans="1:11" s="10" customFormat="1" x14ac:dyDescent="0.3">
      <c r="A19" s="40"/>
      <c r="B19" s="27" t="s">
        <v>70</v>
      </c>
      <c r="C19" s="26">
        <v>2</v>
      </c>
      <c r="D19" s="41">
        <v>0</v>
      </c>
      <c r="E19" s="41">
        <v>0</v>
      </c>
      <c r="F19" s="41">
        <v>0</v>
      </c>
      <c r="G19" s="41">
        <v>25000</v>
      </c>
      <c r="H19" s="41">
        <v>0</v>
      </c>
      <c r="I19" s="41">
        <v>0</v>
      </c>
      <c r="J19" s="41">
        <v>41000</v>
      </c>
      <c r="K19" s="32">
        <v>0</v>
      </c>
    </row>
    <row r="20" spans="1:11" x14ac:dyDescent="0.3">
      <c r="A20" s="116"/>
      <c r="B20" s="27" t="s">
        <v>70</v>
      </c>
      <c r="C20" s="26">
        <v>1</v>
      </c>
      <c r="D20" s="41">
        <v>0</v>
      </c>
      <c r="E20" s="41">
        <v>0</v>
      </c>
      <c r="F20" s="41">
        <v>15000</v>
      </c>
      <c r="G20" s="41">
        <v>0</v>
      </c>
      <c r="H20" s="41">
        <v>0</v>
      </c>
      <c r="I20" s="41">
        <v>0</v>
      </c>
      <c r="J20" s="41">
        <v>0</v>
      </c>
      <c r="K20" s="32">
        <v>0</v>
      </c>
    </row>
    <row r="21" spans="1:11" x14ac:dyDescent="0.3">
      <c r="A21" s="116"/>
      <c r="B21" s="27" t="s">
        <v>71</v>
      </c>
      <c r="C21" s="26">
        <v>1</v>
      </c>
      <c r="D21" s="41">
        <v>0</v>
      </c>
      <c r="E21" s="41">
        <v>0</v>
      </c>
      <c r="F21" s="41">
        <v>45000</v>
      </c>
      <c r="G21" s="41">
        <v>0</v>
      </c>
      <c r="H21" s="41">
        <v>0</v>
      </c>
      <c r="I21" s="41">
        <v>25000</v>
      </c>
      <c r="J21" s="41">
        <v>0</v>
      </c>
      <c r="K21" s="32">
        <v>0</v>
      </c>
    </row>
    <row r="22" spans="1:11" x14ac:dyDescent="0.3">
      <c r="A22" s="116"/>
      <c r="B22" s="40" t="s">
        <v>72</v>
      </c>
      <c r="C22" s="26">
        <v>1</v>
      </c>
      <c r="D22" s="41">
        <v>0</v>
      </c>
      <c r="E22" s="41">
        <v>0</v>
      </c>
      <c r="F22" s="41">
        <v>0</v>
      </c>
      <c r="G22" s="41">
        <v>0</v>
      </c>
      <c r="H22" s="41">
        <v>130000</v>
      </c>
      <c r="I22" s="41">
        <v>0</v>
      </c>
      <c r="J22" s="41">
        <v>0</v>
      </c>
      <c r="K22" s="32">
        <v>0</v>
      </c>
    </row>
    <row r="23" spans="1:11" x14ac:dyDescent="0.3">
      <c r="A23" s="40"/>
      <c r="B23" s="8" t="s">
        <v>73</v>
      </c>
      <c r="C23" s="26">
        <v>1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45000</v>
      </c>
      <c r="K23" s="32">
        <v>0</v>
      </c>
    </row>
    <row r="24" spans="1:11" s="10" customFormat="1" x14ac:dyDescent="0.3">
      <c r="A24" s="40"/>
      <c r="B24" s="8" t="s">
        <v>203</v>
      </c>
      <c r="C24" s="26">
        <v>1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85000</v>
      </c>
      <c r="J24" s="41"/>
      <c r="K24" s="32">
        <v>0</v>
      </c>
    </row>
    <row r="25" spans="1:11" x14ac:dyDescent="0.3">
      <c r="A25" s="40"/>
      <c r="B25" s="40" t="s">
        <v>74</v>
      </c>
      <c r="C25" s="26">
        <v>1</v>
      </c>
      <c r="D25" s="41">
        <v>0</v>
      </c>
      <c r="E25" s="41">
        <v>0</v>
      </c>
      <c r="F25" s="41">
        <v>0</v>
      </c>
      <c r="G25" s="41">
        <v>0</v>
      </c>
      <c r="H25" s="41">
        <v>50000</v>
      </c>
      <c r="I25" s="41">
        <v>50000</v>
      </c>
      <c r="J25" s="41">
        <v>0</v>
      </c>
      <c r="K25" s="32">
        <v>0</v>
      </c>
    </row>
    <row r="26" spans="1:11" x14ac:dyDescent="0.3">
      <c r="A26" s="40"/>
      <c r="B26" s="40" t="s">
        <v>74</v>
      </c>
      <c r="C26" s="26">
        <v>3</v>
      </c>
      <c r="D26" s="41">
        <v>0</v>
      </c>
      <c r="E26" s="41">
        <v>0</v>
      </c>
      <c r="F26" s="41">
        <v>0</v>
      </c>
      <c r="G26" s="41">
        <v>0</v>
      </c>
      <c r="H26" s="32">
        <v>0</v>
      </c>
      <c r="I26" s="32">
        <v>0</v>
      </c>
      <c r="J26" s="41">
        <v>150000</v>
      </c>
      <c r="K26" s="32">
        <v>150000</v>
      </c>
    </row>
    <row r="27" spans="1:11" x14ac:dyDescent="0.3">
      <c r="A27" s="40"/>
      <c r="B27" s="40" t="s">
        <v>75</v>
      </c>
      <c r="C27" s="26">
        <v>1</v>
      </c>
      <c r="D27" s="41">
        <v>1857.14</v>
      </c>
      <c r="E27" s="41">
        <v>1857.14</v>
      </c>
      <c r="F27" s="41">
        <v>0</v>
      </c>
      <c r="G27" s="41">
        <v>0</v>
      </c>
      <c r="H27" s="32">
        <v>0</v>
      </c>
      <c r="I27" s="32">
        <v>0</v>
      </c>
      <c r="J27" s="41">
        <v>0</v>
      </c>
      <c r="K27" s="32">
        <v>0</v>
      </c>
    </row>
    <row r="28" spans="1:11" x14ac:dyDescent="0.3">
      <c r="A28" s="116"/>
      <c r="B28" s="40" t="s">
        <v>76</v>
      </c>
      <c r="C28" s="26">
        <v>1</v>
      </c>
      <c r="D28" s="41">
        <v>592</v>
      </c>
      <c r="E28" s="41">
        <v>592</v>
      </c>
      <c r="F28" s="41">
        <v>0</v>
      </c>
      <c r="G28" s="41">
        <v>0</v>
      </c>
      <c r="H28" s="32">
        <v>0</v>
      </c>
      <c r="I28" s="32">
        <v>0</v>
      </c>
      <c r="J28" s="41">
        <v>0</v>
      </c>
      <c r="K28" s="32">
        <v>0</v>
      </c>
    </row>
    <row r="29" spans="1:11" s="10" customFormat="1" x14ac:dyDescent="0.3">
      <c r="A29" s="7"/>
      <c r="B29" s="40" t="s">
        <v>127</v>
      </c>
      <c r="C29" s="26">
        <v>1</v>
      </c>
      <c r="D29" s="41">
        <v>1478</v>
      </c>
      <c r="E29" s="41">
        <v>1478.4</v>
      </c>
      <c r="F29" s="41">
        <v>0</v>
      </c>
      <c r="G29" s="41">
        <v>0</v>
      </c>
      <c r="H29" s="32">
        <v>0</v>
      </c>
      <c r="I29" s="32">
        <v>0</v>
      </c>
      <c r="J29" s="41">
        <v>0</v>
      </c>
      <c r="K29" s="32">
        <v>0</v>
      </c>
    </row>
    <row r="30" spans="1:11" s="10" customFormat="1" x14ac:dyDescent="0.3">
      <c r="A30" s="7"/>
      <c r="B30" s="40" t="s">
        <v>128</v>
      </c>
      <c r="C30" s="26">
        <v>1</v>
      </c>
      <c r="D30" s="41">
        <v>1712.5</v>
      </c>
      <c r="E30" s="41">
        <v>1712.5</v>
      </c>
      <c r="F30" s="41">
        <v>0</v>
      </c>
      <c r="G30" s="41">
        <v>0</v>
      </c>
      <c r="H30" s="32">
        <v>0</v>
      </c>
      <c r="I30" s="32">
        <v>0</v>
      </c>
      <c r="J30" s="41">
        <v>0</v>
      </c>
      <c r="K30" s="32">
        <v>0</v>
      </c>
    </row>
    <row r="31" spans="1:11" s="10" customFormat="1" x14ac:dyDescent="0.3">
      <c r="A31" s="7"/>
      <c r="B31" s="40" t="s">
        <v>139</v>
      </c>
      <c r="C31" s="26">
        <v>1</v>
      </c>
      <c r="D31" s="41">
        <v>556.79999999999995</v>
      </c>
      <c r="E31" s="41">
        <v>556.79999999999995</v>
      </c>
      <c r="F31" s="41">
        <v>0</v>
      </c>
      <c r="G31" s="41">
        <v>0</v>
      </c>
      <c r="H31" s="32">
        <v>0</v>
      </c>
      <c r="I31" s="32">
        <v>0</v>
      </c>
      <c r="J31" s="41">
        <v>0</v>
      </c>
      <c r="K31" s="32">
        <v>0</v>
      </c>
    </row>
    <row r="32" spans="1:11" s="10" customFormat="1" x14ac:dyDescent="0.3">
      <c r="A32" s="7"/>
      <c r="B32" s="40" t="s">
        <v>140</v>
      </c>
      <c r="C32" s="26">
        <v>2</v>
      </c>
      <c r="D32" s="41">
        <v>963.2</v>
      </c>
      <c r="E32" s="41">
        <v>963.2</v>
      </c>
      <c r="F32" s="41">
        <v>0</v>
      </c>
      <c r="G32" s="41">
        <v>0</v>
      </c>
      <c r="H32" s="32">
        <v>0</v>
      </c>
      <c r="I32" s="32">
        <v>0</v>
      </c>
      <c r="J32" s="41">
        <v>0</v>
      </c>
      <c r="K32" s="32">
        <v>0</v>
      </c>
    </row>
    <row r="33" spans="1:11" s="10" customFormat="1" x14ac:dyDescent="0.3">
      <c r="A33" s="7"/>
      <c r="B33" s="40" t="s">
        <v>208</v>
      </c>
      <c r="C33" s="26"/>
      <c r="D33" s="41">
        <v>0</v>
      </c>
      <c r="E33" s="41">
        <v>0</v>
      </c>
      <c r="F33" s="41">
        <v>0</v>
      </c>
      <c r="G33" s="32">
        <v>5000</v>
      </c>
      <c r="H33" s="32">
        <v>0</v>
      </c>
      <c r="I33" s="32">
        <v>0</v>
      </c>
      <c r="J33" s="41">
        <v>0</v>
      </c>
      <c r="K33" s="32">
        <v>0</v>
      </c>
    </row>
    <row r="34" spans="1:11" s="10" customFormat="1" x14ac:dyDescent="0.3">
      <c r="A34" s="48" t="s">
        <v>2</v>
      </c>
      <c r="B34" s="48" t="s">
        <v>87</v>
      </c>
      <c r="C34" s="50"/>
      <c r="D34" s="49">
        <f t="shared" ref="D34:F34" si="1">D35+D37+D43+D50+D55+D65+D74+D84+D91+D69</f>
        <v>202180.54000000004</v>
      </c>
      <c r="E34" s="49">
        <f t="shared" si="1"/>
        <v>216385.42</v>
      </c>
      <c r="F34" s="49">
        <f t="shared" si="1"/>
        <v>74500</v>
      </c>
      <c r="G34" s="49">
        <f>G35+G37+G43+G50+G55+G65+G74+G84+G91+G69</f>
        <v>175500</v>
      </c>
      <c r="H34" s="49">
        <f>H35+H37+H43+H50+H55+H65+H74+H84+H91+H69</f>
        <v>79500</v>
      </c>
      <c r="I34" s="49">
        <f>I35+I37+I43+I50+I55+I65+I74+I84+I91+I69</f>
        <v>74000</v>
      </c>
      <c r="J34" s="49">
        <f>J35+J37+J43+J50+J55+J65+J74+J84+J91+J69</f>
        <v>64500</v>
      </c>
      <c r="K34" s="60">
        <f>K35+K37+K43+K50+K55+K65+K74+K84+K91+K69</f>
        <v>68000</v>
      </c>
    </row>
    <row r="35" spans="1:11" s="10" customFormat="1" x14ac:dyDescent="0.3">
      <c r="A35" s="35"/>
      <c r="B35" s="30" t="s">
        <v>88</v>
      </c>
      <c r="C35" s="36"/>
      <c r="D35" s="31">
        <f>D36</f>
        <v>0</v>
      </c>
      <c r="E35" s="31">
        <v>0</v>
      </c>
      <c r="F35" s="31">
        <v>5000</v>
      </c>
      <c r="G35" s="31">
        <v>25000</v>
      </c>
      <c r="H35" s="31">
        <v>10000</v>
      </c>
      <c r="I35" s="31">
        <v>10000</v>
      </c>
      <c r="J35" s="31">
        <v>10000</v>
      </c>
      <c r="K35" s="31">
        <v>10000</v>
      </c>
    </row>
    <row r="36" spans="1:11" s="10" customFormat="1" x14ac:dyDescent="0.3">
      <c r="A36" s="7"/>
      <c r="B36" s="4" t="s">
        <v>97</v>
      </c>
      <c r="C36" s="7"/>
      <c r="D36" s="39"/>
      <c r="E36" s="39"/>
      <c r="F36" s="32"/>
      <c r="G36" s="32"/>
      <c r="H36" s="32"/>
      <c r="I36" s="32"/>
      <c r="J36" s="32"/>
      <c r="K36" s="32"/>
    </row>
    <row r="37" spans="1:11" s="10" customFormat="1" x14ac:dyDescent="0.3">
      <c r="A37" s="35"/>
      <c r="B37" s="30" t="s">
        <v>10</v>
      </c>
      <c r="C37" s="35"/>
      <c r="D37" s="31">
        <f>SUM(D38:D42)</f>
        <v>55814</v>
      </c>
      <c r="E37" s="31">
        <f>SUM(E38:E42)</f>
        <v>56214</v>
      </c>
      <c r="F37" s="31">
        <v>10000</v>
      </c>
      <c r="G37" s="31">
        <f>SUM(G38:G42)</f>
        <v>17000</v>
      </c>
      <c r="H37" s="31">
        <v>10000</v>
      </c>
      <c r="I37" s="31">
        <v>10000</v>
      </c>
      <c r="J37" s="31">
        <v>10000</v>
      </c>
      <c r="K37" s="31">
        <v>1000</v>
      </c>
    </row>
    <row r="38" spans="1:11" s="10" customFormat="1" x14ac:dyDescent="0.3">
      <c r="A38" s="40"/>
      <c r="B38" s="7" t="s">
        <v>44</v>
      </c>
      <c r="C38" s="7"/>
      <c r="D38" s="39">
        <v>12660</v>
      </c>
      <c r="E38" s="39">
        <v>12660</v>
      </c>
      <c r="F38" s="32"/>
      <c r="G38" s="32"/>
      <c r="H38" s="32"/>
      <c r="I38" s="32"/>
      <c r="J38" s="32"/>
      <c r="K38" s="32"/>
    </row>
    <row r="39" spans="1:11" s="10" customFormat="1" x14ac:dyDescent="0.3">
      <c r="A39" s="40"/>
      <c r="B39" s="4" t="s">
        <v>177</v>
      </c>
      <c r="C39" s="7"/>
      <c r="D39" s="39">
        <v>28090</v>
      </c>
      <c r="E39" s="39">
        <v>28090</v>
      </c>
      <c r="F39" s="32"/>
      <c r="G39" s="32"/>
      <c r="H39" s="32"/>
      <c r="I39" s="32"/>
      <c r="J39" s="32"/>
      <c r="K39" s="32"/>
    </row>
    <row r="40" spans="1:11" s="10" customFormat="1" x14ac:dyDescent="0.3">
      <c r="A40" s="40"/>
      <c r="B40" s="4" t="s">
        <v>141</v>
      </c>
      <c r="C40" s="7"/>
      <c r="D40" s="39">
        <v>12480</v>
      </c>
      <c r="E40" s="39">
        <v>12480</v>
      </c>
      <c r="F40" s="32"/>
      <c r="G40" s="32"/>
      <c r="H40" s="32"/>
      <c r="I40" s="32"/>
      <c r="J40" s="32"/>
      <c r="K40" s="32"/>
    </row>
    <row r="41" spans="1:11" s="10" customFormat="1" x14ac:dyDescent="0.3">
      <c r="A41" s="40"/>
      <c r="B41" s="4" t="s">
        <v>142</v>
      </c>
      <c r="C41" s="7"/>
      <c r="D41" s="39">
        <v>2584</v>
      </c>
      <c r="E41" s="39">
        <v>2984</v>
      </c>
      <c r="F41" s="32"/>
      <c r="G41" s="32">
        <v>2000</v>
      </c>
      <c r="H41" s="32"/>
      <c r="I41" s="32"/>
      <c r="J41" s="32"/>
      <c r="K41" s="32"/>
    </row>
    <row r="42" spans="1:11" s="10" customFormat="1" x14ac:dyDescent="0.3">
      <c r="A42" s="40"/>
      <c r="B42" s="7" t="s">
        <v>198</v>
      </c>
      <c r="C42" s="7"/>
      <c r="D42" s="39"/>
      <c r="E42" s="39"/>
      <c r="F42" s="32"/>
      <c r="G42" s="32">
        <v>15000</v>
      </c>
      <c r="H42" s="32"/>
      <c r="I42" s="32"/>
      <c r="J42" s="32"/>
      <c r="K42" s="32"/>
    </row>
    <row r="43" spans="1:11" s="10" customFormat="1" x14ac:dyDescent="0.3">
      <c r="A43" s="35"/>
      <c r="B43" s="30" t="s">
        <v>151</v>
      </c>
      <c r="C43" s="35"/>
      <c r="D43" s="31">
        <f>SUM(D44:D47)</f>
        <v>8147.9</v>
      </c>
      <c r="E43" s="31">
        <f>SUM(E44:E47)</f>
        <v>9303.9</v>
      </c>
      <c r="F43" s="31">
        <v>5000</v>
      </c>
      <c r="G43" s="31">
        <f>SUM(G44:G49)</f>
        <v>24000</v>
      </c>
      <c r="H43" s="31">
        <v>5000</v>
      </c>
      <c r="I43" s="31">
        <v>5000</v>
      </c>
      <c r="J43" s="31">
        <v>5000</v>
      </c>
      <c r="K43" s="31">
        <v>5000</v>
      </c>
    </row>
    <row r="44" spans="1:11" s="10" customFormat="1" x14ac:dyDescent="0.3">
      <c r="A44" s="7"/>
      <c r="B44" s="7" t="s">
        <v>152</v>
      </c>
      <c r="C44" s="7"/>
      <c r="D44" s="34">
        <v>1124.9000000000001</v>
      </c>
      <c r="E44" s="34">
        <v>1124.9000000000001</v>
      </c>
      <c r="F44" s="34"/>
      <c r="G44" s="34"/>
      <c r="H44" s="34"/>
      <c r="I44" s="34"/>
      <c r="J44" s="34"/>
      <c r="K44" s="32"/>
    </row>
    <row r="45" spans="1:11" s="10" customFormat="1" x14ac:dyDescent="0.3">
      <c r="A45" s="7"/>
      <c r="B45" s="7" t="s">
        <v>143</v>
      </c>
      <c r="C45" s="7"/>
      <c r="D45" s="34">
        <v>5900</v>
      </c>
      <c r="E45" s="34">
        <v>5884</v>
      </c>
      <c r="F45" s="34"/>
      <c r="G45" s="34"/>
      <c r="H45" s="34"/>
      <c r="I45" s="34"/>
      <c r="J45" s="34"/>
      <c r="K45" s="32"/>
    </row>
    <row r="46" spans="1:11" s="10" customFormat="1" x14ac:dyDescent="0.3">
      <c r="A46" s="7"/>
      <c r="B46" s="7" t="s">
        <v>144</v>
      </c>
      <c r="C46" s="7"/>
      <c r="D46" s="34">
        <v>1123</v>
      </c>
      <c r="E46" s="34">
        <v>1123</v>
      </c>
      <c r="F46" s="34"/>
      <c r="G46" s="34"/>
      <c r="H46" s="34"/>
      <c r="I46" s="34"/>
      <c r="J46" s="34"/>
      <c r="K46" s="32"/>
    </row>
    <row r="47" spans="1:11" s="10" customFormat="1" x14ac:dyDescent="0.3">
      <c r="A47" s="7"/>
      <c r="B47" s="7" t="s">
        <v>178</v>
      </c>
      <c r="C47" s="7"/>
      <c r="D47" s="34">
        <v>0</v>
      </c>
      <c r="E47" s="34">
        <v>1172</v>
      </c>
      <c r="F47" s="34"/>
      <c r="G47" s="34"/>
      <c r="H47" s="34"/>
      <c r="I47" s="34"/>
      <c r="J47" s="34"/>
      <c r="K47" s="32"/>
    </row>
    <row r="48" spans="1:11" s="10" customFormat="1" x14ac:dyDescent="0.3">
      <c r="A48" s="7"/>
      <c r="B48" s="7" t="s">
        <v>199</v>
      </c>
      <c r="C48" s="7"/>
      <c r="D48" s="34">
        <v>0</v>
      </c>
      <c r="E48" s="34">
        <v>0</v>
      </c>
      <c r="F48" s="34">
        <v>0</v>
      </c>
      <c r="G48" s="34">
        <v>12000</v>
      </c>
      <c r="H48" s="34"/>
      <c r="I48" s="34"/>
      <c r="J48" s="34"/>
      <c r="K48" s="32"/>
    </row>
    <row r="49" spans="1:11" s="10" customFormat="1" x14ac:dyDescent="0.3">
      <c r="A49" s="7"/>
      <c r="B49" s="7" t="s">
        <v>207</v>
      </c>
      <c r="C49" s="7"/>
      <c r="D49" s="34"/>
      <c r="E49" s="34"/>
      <c r="F49" s="34"/>
      <c r="G49" s="34">
        <v>12000</v>
      </c>
      <c r="H49" s="34"/>
      <c r="I49" s="34"/>
      <c r="J49" s="34"/>
      <c r="K49" s="32"/>
    </row>
    <row r="50" spans="1:11" x14ac:dyDescent="0.3">
      <c r="A50" s="35"/>
      <c r="B50" s="30" t="s">
        <v>15</v>
      </c>
      <c r="C50" s="35"/>
      <c r="D50" s="31">
        <v>45012.92</v>
      </c>
      <c r="E50" s="31">
        <v>32238</v>
      </c>
      <c r="F50" s="31">
        <v>8000</v>
      </c>
      <c r="G50" s="31">
        <f>SUM(G51:G54)</f>
        <v>0</v>
      </c>
      <c r="H50" s="31">
        <v>8000</v>
      </c>
      <c r="I50" s="31">
        <v>8000</v>
      </c>
      <c r="J50" s="31">
        <v>8000</v>
      </c>
      <c r="K50" s="31">
        <v>8000</v>
      </c>
    </row>
    <row r="51" spans="1:11" x14ac:dyDescent="0.3">
      <c r="A51" s="40"/>
      <c r="B51" s="4" t="s">
        <v>54</v>
      </c>
      <c r="C51" s="7"/>
      <c r="D51" s="39"/>
      <c r="E51" s="39"/>
      <c r="F51" s="32"/>
      <c r="G51" s="32"/>
      <c r="H51" s="32"/>
      <c r="I51" s="32"/>
      <c r="J51" s="32"/>
      <c r="K51" s="32"/>
    </row>
    <row r="52" spans="1:11" x14ac:dyDescent="0.3">
      <c r="A52" s="40"/>
      <c r="B52" s="7" t="s">
        <v>55</v>
      </c>
      <c r="C52" s="7"/>
      <c r="D52" s="39"/>
      <c r="E52" s="39"/>
      <c r="F52" s="32"/>
      <c r="G52" s="32"/>
      <c r="H52" s="32"/>
      <c r="I52" s="32"/>
      <c r="J52" s="32"/>
      <c r="K52" s="32"/>
    </row>
    <row r="53" spans="1:11" s="10" customFormat="1" x14ac:dyDescent="0.3">
      <c r="A53" s="40"/>
      <c r="B53" s="113" t="s">
        <v>117</v>
      </c>
      <c r="C53" s="7"/>
      <c r="D53" s="39"/>
      <c r="E53" s="39"/>
      <c r="F53" s="32"/>
      <c r="G53" s="32"/>
      <c r="H53" s="32"/>
      <c r="I53" s="32"/>
      <c r="J53" s="32"/>
      <c r="K53" s="32"/>
    </row>
    <row r="54" spans="1:11" s="10" customFormat="1" x14ac:dyDescent="0.3">
      <c r="A54" s="40"/>
      <c r="B54" s="113"/>
      <c r="C54" s="7"/>
      <c r="D54" s="39"/>
      <c r="E54" s="39"/>
      <c r="F54" s="32"/>
      <c r="G54" s="32"/>
      <c r="H54" s="32"/>
      <c r="I54" s="32"/>
      <c r="J54" s="32"/>
      <c r="K54" s="32"/>
    </row>
    <row r="55" spans="1:11" x14ac:dyDescent="0.3">
      <c r="A55" s="35"/>
      <c r="B55" s="30" t="s">
        <v>9</v>
      </c>
      <c r="C55" s="35"/>
      <c r="D55" s="31">
        <v>14628.63</v>
      </c>
      <c r="E55" s="31">
        <v>20493.63</v>
      </c>
      <c r="F55" s="31">
        <v>5000</v>
      </c>
      <c r="G55" s="31">
        <v>10000</v>
      </c>
      <c r="H55" s="31">
        <v>5000</v>
      </c>
      <c r="I55" s="31">
        <v>5000</v>
      </c>
      <c r="J55" s="31">
        <v>5000</v>
      </c>
      <c r="K55" s="31">
        <v>5000</v>
      </c>
    </row>
    <row r="56" spans="1:11" x14ac:dyDescent="0.3">
      <c r="A56" s="40"/>
      <c r="B56" s="4" t="s">
        <v>45</v>
      </c>
      <c r="C56" s="7"/>
      <c r="D56" s="39"/>
      <c r="E56" s="39"/>
      <c r="F56" s="32"/>
      <c r="G56" s="32"/>
      <c r="H56" s="32"/>
      <c r="I56" s="32"/>
      <c r="J56" s="32"/>
      <c r="K56" s="32"/>
    </row>
    <row r="57" spans="1:11" s="10" customFormat="1" x14ac:dyDescent="0.3">
      <c r="A57" s="40"/>
      <c r="B57" s="4" t="s">
        <v>46</v>
      </c>
      <c r="C57" s="7"/>
      <c r="D57" s="39"/>
      <c r="E57" s="39"/>
      <c r="F57" s="32"/>
      <c r="G57" s="32"/>
      <c r="H57" s="32"/>
      <c r="I57" s="32"/>
      <c r="J57" s="32"/>
      <c r="K57" s="32"/>
    </row>
    <row r="58" spans="1:11" s="10" customFormat="1" x14ac:dyDescent="0.3">
      <c r="A58" s="40"/>
      <c r="B58" s="4" t="s">
        <v>47</v>
      </c>
      <c r="C58" s="7"/>
      <c r="D58" s="39"/>
      <c r="E58" s="39"/>
      <c r="F58" s="32"/>
      <c r="G58" s="32"/>
      <c r="H58" s="32"/>
      <c r="I58" s="32"/>
      <c r="J58" s="32"/>
      <c r="K58" s="32"/>
    </row>
    <row r="59" spans="1:11" s="10" customFormat="1" x14ac:dyDescent="0.3">
      <c r="A59" s="40"/>
      <c r="B59" s="7" t="s">
        <v>48</v>
      </c>
      <c r="C59" s="7"/>
      <c r="D59" s="39"/>
      <c r="E59" s="39"/>
      <c r="F59" s="32"/>
      <c r="G59" s="32"/>
      <c r="H59" s="32"/>
      <c r="I59" s="32"/>
      <c r="J59" s="32"/>
      <c r="K59" s="32"/>
    </row>
    <row r="60" spans="1:11" s="10" customFormat="1" x14ac:dyDescent="0.3">
      <c r="A60" s="40"/>
      <c r="B60" s="7" t="s">
        <v>49</v>
      </c>
      <c r="C60" s="7"/>
      <c r="D60" s="39"/>
      <c r="E60" s="39"/>
      <c r="F60" s="32"/>
      <c r="G60" s="32"/>
      <c r="H60" s="32"/>
      <c r="I60" s="32"/>
      <c r="J60" s="32"/>
      <c r="K60" s="32"/>
    </row>
    <row r="61" spans="1:11" s="10" customFormat="1" x14ac:dyDescent="0.3">
      <c r="A61" s="40"/>
      <c r="B61" s="7" t="s">
        <v>50</v>
      </c>
      <c r="C61" s="7"/>
      <c r="D61" s="39"/>
      <c r="E61" s="39"/>
      <c r="F61" s="32"/>
      <c r="G61" s="32"/>
      <c r="H61" s="32"/>
      <c r="I61" s="32"/>
      <c r="J61" s="32"/>
      <c r="K61" s="32"/>
    </row>
    <row r="62" spans="1:11" x14ac:dyDescent="0.3">
      <c r="A62" s="40"/>
      <c r="B62" s="7" t="s">
        <v>51</v>
      </c>
      <c r="C62" s="7"/>
      <c r="D62" s="39"/>
      <c r="E62" s="39"/>
      <c r="F62" s="32"/>
      <c r="G62" s="32"/>
      <c r="H62" s="32"/>
      <c r="I62" s="32"/>
      <c r="J62" s="32"/>
      <c r="K62" s="32"/>
    </row>
    <row r="63" spans="1:11" s="10" customFormat="1" x14ac:dyDescent="0.3">
      <c r="A63" s="40"/>
      <c r="B63" s="7" t="s">
        <v>52</v>
      </c>
      <c r="C63" s="7"/>
      <c r="D63" s="39"/>
      <c r="E63" s="39"/>
      <c r="F63" s="32"/>
      <c r="G63" s="32"/>
      <c r="H63" s="32"/>
      <c r="I63" s="32"/>
      <c r="J63" s="32"/>
      <c r="K63" s="32"/>
    </row>
    <row r="64" spans="1:11" s="10" customFormat="1" x14ac:dyDescent="0.3">
      <c r="A64" s="40"/>
      <c r="B64" s="4" t="s">
        <v>53</v>
      </c>
      <c r="C64" s="7"/>
      <c r="D64" s="39"/>
      <c r="E64" s="39"/>
      <c r="F64" s="32"/>
      <c r="G64" s="32"/>
      <c r="H64" s="32"/>
      <c r="I64" s="32"/>
      <c r="J64" s="32"/>
      <c r="K64" s="32"/>
    </row>
    <row r="65" spans="1:12" s="10" customFormat="1" x14ac:dyDescent="0.3">
      <c r="A65" s="35"/>
      <c r="B65" s="30" t="s">
        <v>57</v>
      </c>
      <c r="C65" s="35"/>
      <c r="D65" s="31">
        <f>D66+D67</f>
        <v>20890</v>
      </c>
      <c r="E65" s="31">
        <f>E66+E67</f>
        <v>25362</v>
      </c>
      <c r="F65" s="31">
        <v>0</v>
      </c>
      <c r="G65" s="31">
        <f>SUM(G66:G68)</f>
        <v>25000</v>
      </c>
      <c r="H65" s="31">
        <v>0</v>
      </c>
      <c r="I65" s="31">
        <f>SUM(I66:I68)</f>
        <v>0</v>
      </c>
      <c r="J65" s="31">
        <v>0</v>
      </c>
      <c r="K65" s="31">
        <f>SUM(K66:K68)</f>
        <v>0</v>
      </c>
    </row>
    <row r="66" spans="1:12" s="10" customFormat="1" x14ac:dyDescent="0.3">
      <c r="A66" s="40"/>
      <c r="B66" s="7" t="s">
        <v>56</v>
      </c>
      <c r="C66" s="7"/>
      <c r="D66" s="34">
        <v>9975</v>
      </c>
      <c r="E66" s="34">
        <v>9975</v>
      </c>
      <c r="F66" s="32"/>
      <c r="G66" s="32"/>
      <c r="H66" s="32"/>
      <c r="I66" s="32"/>
      <c r="J66" s="32"/>
      <c r="K66" s="32"/>
    </row>
    <row r="67" spans="1:12" s="10" customFormat="1" x14ac:dyDescent="0.3">
      <c r="A67" s="40"/>
      <c r="B67" s="7" t="s">
        <v>58</v>
      </c>
      <c r="C67" s="7"/>
      <c r="D67" s="34">
        <v>10915</v>
      </c>
      <c r="E67" s="34">
        <v>15387</v>
      </c>
      <c r="F67" s="32"/>
      <c r="G67" s="32"/>
      <c r="H67" s="32"/>
      <c r="I67" s="32"/>
      <c r="J67" s="32"/>
      <c r="K67" s="32"/>
    </row>
    <row r="68" spans="1:12" s="10" customFormat="1" x14ac:dyDescent="0.3">
      <c r="A68" s="40"/>
      <c r="B68" s="7" t="s">
        <v>200</v>
      </c>
      <c r="C68" s="7"/>
      <c r="D68" s="34"/>
      <c r="E68" s="34"/>
      <c r="F68" s="32"/>
      <c r="G68" s="32">
        <v>25000</v>
      </c>
      <c r="H68" s="32"/>
      <c r="I68" s="32"/>
      <c r="J68" s="32"/>
      <c r="K68" s="32"/>
    </row>
    <row r="69" spans="1:12" s="10" customFormat="1" x14ac:dyDescent="0.3">
      <c r="A69" s="35"/>
      <c r="B69" s="30" t="s">
        <v>92</v>
      </c>
      <c r="C69" s="35"/>
      <c r="D69" s="31">
        <v>0</v>
      </c>
      <c r="E69" s="31">
        <v>0</v>
      </c>
      <c r="F69" s="31">
        <f t="shared" ref="F69:J69" si="2">F70+F71+F72+F73</f>
        <v>4000</v>
      </c>
      <c r="G69" s="31">
        <f>SUM(G70:G73)</f>
        <v>4000</v>
      </c>
      <c r="H69" s="31">
        <f t="shared" si="2"/>
        <v>4000</v>
      </c>
      <c r="I69" s="31">
        <f>SUM(I70:I73)</f>
        <v>4000</v>
      </c>
      <c r="J69" s="31">
        <f t="shared" si="2"/>
        <v>4000</v>
      </c>
      <c r="K69" s="31">
        <f>SUM(K70:K73)</f>
        <v>4000</v>
      </c>
    </row>
    <row r="70" spans="1:12" s="10" customFormat="1" x14ac:dyDescent="0.3">
      <c r="A70" s="40"/>
      <c r="B70" s="7" t="s">
        <v>153</v>
      </c>
      <c r="C70" s="7"/>
      <c r="D70" s="34">
        <v>0</v>
      </c>
      <c r="E70" s="34"/>
      <c r="F70" s="41"/>
      <c r="G70" s="41"/>
      <c r="H70" s="41"/>
      <c r="I70" s="41"/>
      <c r="J70" s="41"/>
      <c r="K70" s="32"/>
    </row>
    <row r="71" spans="1:12" s="10" customFormat="1" x14ac:dyDescent="0.3">
      <c r="A71" s="40"/>
      <c r="B71" s="7" t="s">
        <v>98</v>
      </c>
      <c r="C71" s="7"/>
      <c r="D71" s="33"/>
      <c r="E71" s="33"/>
      <c r="F71" s="41">
        <v>4000</v>
      </c>
      <c r="G71" s="41">
        <v>4000</v>
      </c>
      <c r="H71" s="41"/>
      <c r="I71" s="41"/>
      <c r="J71" s="41"/>
      <c r="K71" s="32"/>
    </row>
    <row r="72" spans="1:12" s="10" customFormat="1" x14ac:dyDescent="0.3">
      <c r="A72" s="40"/>
      <c r="B72" s="7" t="s">
        <v>99</v>
      </c>
      <c r="C72" s="7"/>
      <c r="D72" s="33"/>
      <c r="E72" s="33"/>
      <c r="F72" s="41"/>
      <c r="G72" s="41"/>
      <c r="H72" s="41">
        <v>4000</v>
      </c>
      <c r="I72" s="41">
        <v>4000</v>
      </c>
      <c r="J72" s="41"/>
      <c r="K72" s="32"/>
    </row>
    <row r="73" spans="1:12" s="10" customFormat="1" x14ac:dyDescent="0.3">
      <c r="A73" s="40"/>
      <c r="B73" s="7" t="s">
        <v>100</v>
      </c>
      <c r="C73" s="7"/>
      <c r="D73" s="33"/>
      <c r="E73" s="33"/>
      <c r="F73" s="41"/>
      <c r="G73" s="41"/>
      <c r="H73" s="41"/>
      <c r="I73" s="41"/>
      <c r="J73" s="41">
        <v>4000</v>
      </c>
      <c r="K73" s="32">
        <v>4000</v>
      </c>
    </row>
    <row r="74" spans="1:12" x14ac:dyDescent="0.3">
      <c r="A74" s="37"/>
      <c r="B74" s="100" t="s">
        <v>185</v>
      </c>
      <c r="C74" s="37"/>
      <c r="D74" s="101">
        <f>SUM(D75:D83)</f>
        <v>37761.89</v>
      </c>
      <c r="E74" s="101">
        <f>SUM(E75:E83)</f>
        <v>52892.69</v>
      </c>
      <c r="F74" s="101">
        <f t="shared" ref="F74:J74" si="3">SUM(F75:F82)</f>
        <v>35500</v>
      </c>
      <c r="G74" s="101">
        <f t="shared" si="3"/>
        <v>40500</v>
      </c>
      <c r="H74" s="101">
        <f t="shared" si="3"/>
        <v>35500</v>
      </c>
      <c r="I74" s="101">
        <v>30000</v>
      </c>
      <c r="J74" s="101">
        <f t="shared" si="3"/>
        <v>20500</v>
      </c>
      <c r="K74" s="101">
        <v>30000</v>
      </c>
      <c r="L74" s="94"/>
    </row>
    <row r="75" spans="1:12" x14ac:dyDescent="0.3">
      <c r="A75" s="40"/>
      <c r="B75" s="40" t="s">
        <v>101</v>
      </c>
      <c r="C75" s="40"/>
      <c r="D75" s="41">
        <v>0</v>
      </c>
      <c r="E75" s="41">
        <v>0</v>
      </c>
      <c r="F75" s="41">
        <v>4500</v>
      </c>
      <c r="G75" s="41"/>
      <c r="H75" s="41">
        <v>4500</v>
      </c>
      <c r="I75" s="41"/>
      <c r="J75" s="41">
        <v>4500</v>
      </c>
      <c r="K75" s="32"/>
    </row>
    <row r="76" spans="1:12" x14ac:dyDescent="0.3">
      <c r="A76" s="40"/>
      <c r="B76" s="40" t="s">
        <v>180</v>
      </c>
      <c r="C76" s="40"/>
      <c r="D76" s="41">
        <v>0</v>
      </c>
      <c r="E76" s="41">
        <v>22599.8</v>
      </c>
      <c r="F76" s="41">
        <v>2000</v>
      </c>
      <c r="G76" s="41">
        <v>30000</v>
      </c>
      <c r="H76" s="41">
        <v>2000</v>
      </c>
      <c r="I76" s="41"/>
      <c r="J76" s="41">
        <v>2000</v>
      </c>
      <c r="K76" s="32"/>
    </row>
    <row r="77" spans="1:12" s="10" customFormat="1" x14ac:dyDescent="0.3">
      <c r="A77" s="40"/>
      <c r="B77" s="7" t="s">
        <v>148</v>
      </c>
      <c r="C77" s="7"/>
      <c r="D77" s="34">
        <v>4683</v>
      </c>
      <c r="E77" s="34">
        <v>4614</v>
      </c>
      <c r="F77" s="41">
        <v>0</v>
      </c>
      <c r="G77" s="41">
        <v>3500</v>
      </c>
      <c r="H77" s="41">
        <v>0</v>
      </c>
      <c r="I77" s="41"/>
      <c r="J77" s="41">
        <v>0</v>
      </c>
      <c r="K77" s="32"/>
    </row>
    <row r="78" spans="1:12" s="10" customFormat="1" x14ac:dyDescent="0.3">
      <c r="A78" s="40"/>
      <c r="B78" s="7" t="s">
        <v>147</v>
      </c>
      <c r="C78" s="7"/>
      <c r="D78" s="34">
        <v>7400</v>
      </c>
      <c r="E78" s="34">
        <v>13990</v>
      </c>
      <c r="F78" s="41">
        <v>0</v>
      </c>
      <c r="G78" s="41"/>
      <c r="H78" s="41">
        <v>0</v>
      </c>
      <c r="I78" s="41"/>
      <c r="J78" s="41">
        <v>0</v>
      </c>
      <c r="K78" s="32"/>
    </row>
    <row r="79" spans="1:12" s="10" customFormat="1" x14ac:dyDescent="0.3">
      <c r="A79" s="40"/>
      <c r="B79" s="7" t="s">
        <v>149</v>
      </c>
      <c r="C79" s="7"/>
      <c r="D79" s="34">
        <v>13990</v>
      </c>
      <c r="E79" s="34">
        <v>0</v>
      </c>
      <c r="F79" s="41">
        <v>0</v>
      </c>
      <c r="G79" s="41"/>
      <c r="H79" s="41">
        <v>0</v>
      </c>
      <c r="I79" s="41"/>
      <c r="J79" s="41">
        <v>0</v>
      </c>
      <c r="K79" s="32"/>
    </row>
    <row r="80" spans="1:12" x14ac:dyDescent="0.3">
      <c r="A80" s="40"/>
      <c r="B80" s="40" t="s">
        <v>102</v>
      </c>
      <c r="C80" s="40"/>
      <c r="D80" s="41">
        <v>6963</v>
      </c>
      <c r="E80" s="41">
        <v>6963</v>
      </c>
      <c r="F80" s="41">
        <v>4000</v>
      </c>
      <c r="G80" s="41">
        <v>5000</v>
      </c>
      <c r="H80" s="41">
        <v>4000</v>
      </c>
      <c r="I80" s="41"/>
      <c r="J80" s="41">
        <v>4000</v>
      </c>
      <c r="K80" s="32"/>
    </row>
    <row r="81" spans="1:11" x14ac:dyDescent="0.3">
      <c r="A81" s="40"/>
      <c r="B81" s="40" t="s">
        <v>103</v>
      </c>
      <c r="C81" s="40"/>
      <c r="D81" s="41">
        <v>1636.89</v>
      </c>
      <c r="E81" s="41">
        <v>1636.89</v>
      </c>
      <c r="F81" s="41">
        <v>20000</v>
      </c>
      <c r="G81" s="41">
        <v>2000</v>
      </c>
      <c r="H81" s="41">
        <v>20000</v>
      </c>
      <c r="I81" s="41"/>
      <c r="J81" s="41">
        <v>5000</v>
      </c>
      <c r="K81" s="32"/>
    </row>
    <row r="82" spans="1:11" x14ac:dyDescent="0.3">
      <c r="A82" s="40"/>
      <c r="B82" s="40" t="s">
        <v>104</v>
      </c>
      <c r="C82" s="40"/>
      <c r="D82" s="41">
        <v>0</v>
      </c>
      <c r="E82" s="41"/>
      <c r="F82" s="41">
        <v>5000</v>
      </c>
      <c r="G82" s="41"/>
      <c r="H82" s="41">
        <v>5000</v>
      </c>
      <c r="I82" s="41"/>
      <c r="J82" s="41">
        <v>5000</v>
      </c>
      <c r="K82" s="32"/>
    </row>
    <row r="83" spans="1:11" s="10" customFormat="1" x14ac:dyDescent="0.3">
      <c r="A83" s="40"/>
      <c r="B83" s="40" t="s">
        <v>145</v>
      </c>
      <c r="C83" s="40"/>
      <c r="D83" s="41">
        <v>3089</v>
      </c>
      <c r="E83" s="41">
        <v>3089</v>
      </c>
      <c r="F83" s="41">
        <v>0</v>
      </c>
      <c r="G83" s="41"/>
      <c r="H83" s="41">
        <v>0</v>
      </c>
      <c r="I83" s="41"/>
      <c r="J83" s="41">
        <v>0</v>
      </c>
      <c r="K83" s="32"/>
    </row>
    <row r="84" spans="1:11" hidden="1" x14ac:dyDescent="0.3">
      <c r="A84" s="37"/>
      <c r="B84" s="37" t="s">
        <v>4</v>
      </c>
      <c r="C84" s="37"/>
      <c r="D84" s="38"/>
      <c r="E84" s="38"/>
      <c r="F84" s="38">
        <f t="shared" ref="F84:J84" si="4">SUM(F85:F90)</f>
        <v>0</v>
      </c>
      <c r="G84" s="38"/>
      <c r="H84" s="38">
        <f t="shared" si="4"/>
        <v>0</v>
      </c>
      <c r="I84" s="38"/>
      <c r="J84" s="38">
        <f t="shared" si="4"/>
        <v>0</v>
      </c>
      <c r="K84" s="125"/>
    </row>
    <row r="85" spans="1:11" hidden="1" x14ac:dyDescent="0.3">
      <c r="A85" s="40"/>
      <c r="B85" s="40"/>
      <c r="C85" s="40"/>
      <c r="D85" s="34"/>
      <c r="E85" s="34"/>
      <c r="F85" s="32"/>
      <c r="G85" s="32"/>
      <c r="H85" s="32"/>
      <c r="I85" s="32"/>
      <c r="J85" s="32"/>
      <c r="K85" s="32"/>
    </row>
    <row r="86" spans="1:11" hidden="1" x14ac:dyDescent="0.3">
      <c r="A86" s="40"/>
      <c r="B86" s="40"/>
      <c r="C86" s="40"/>
      <c r="D86" s="34"/>
      <c r="E86" s="34"/>
      <c r="F86" s="32"/>
      <c r="G86" s="32"/>
      <c r="H86" s="32"/>
      <c r="I86" s="32"/>
      <c r="J86" s="32"/>
      <c r="K86" s="32"/>
    </row>
    <row r="87" spans="1:11" hidden="1" x14ac:dyDescent="0.3">
      <c r="A87" s="40"/>
      <c r="B87" s="40"/>
      <c r="C87" s="40"/>
      <c r="D87" s="34"/>
      <c r="E87" s="34"/>
      <c r="F87" s="32"/>
      <c r="G87" s="32"/>
      <c r="H87" s="32"/>
      <c r="I87" s="32"/>
      <c r="J87" s="32"/>
      <c r="K87" s="32"/>
    </row>
    <row r="88" spans="1:11" hidden="1" x14ac:dyDescent="0.3">
      <c r="A88" s="40"/>
      <c r="B88" s="40"/>
      <c r="C88" s="40"/>
      <c r="D88" s="34"/>
      <c r="E88" s="34"/>
      <c r="F88" s="32"/>
      <c r="G88" s="32"/>
      <c r="H88" s="32"/>
      <c r="I88" s="32"/>
      <c r="J88" s="32"/>
      <c r="K88" s="32"/>
    </row>
    <row r="89" spans="1:11" hidden="1" x14ac:dyDescent="0.3">
      <c r="A89" s="40"/>
      <c r="B89" s="40"/>
      <c r="C89" s="40"/>
      <c r="D89" s="34"/>
      <c r="E89" s="34"/>
      <c r="F89" s="32"/>
      <c r="G89" s="32"/>
      <c r="H89" s="32"/>
      <c r="I89" s="32"/>
      <c r="J89" s="32"/>
      <c r="K89" s="32"/>
    </row>
    <row r="90" spans="1:11" hidden="1" x14ac:dyDescent="0.3">
      <c r="A90" s="40"/>
      <c r="B90" s="40"/>
      <c r="C90" s="40"/>
      <c r="D90" s="41"/>
      <c r="E90" s="41"/>
      <c r="F90" s="32"/>
      <c r="G90" s="32"/>
      <c r="H90" s="32"/>
      <c r="I90" s="32"/>
      <c r="J90" s="32"/>
      <c r="K90" s="32"/>
    </row>
    <row r="91" spans="1:11" x14ac:dyDescent="0.3">
      <c r="A91" s="100"/>
      <c r="B91" s="30" t="s">
        <v>5</v>
      </c>
      <c r="C91" s="30"/>
      <c r="D91" s="2">
        <f>D92+D93</f>
        <v>19925.2</v>
      </c>
      <c r="E91" s="2">
        <f>E92+E93</f>
        <v>19881.2</v>
      </c>
      <c r="F91" s="2">
        <v>2000</v>
      </c>
      <c r="G91" s="2">
        <v>30000</v>
      </c>
      <c r="H91" s="2">
        <v>2000</v>
      </c>
      <c r="I91" s="2">
        <v>2000</v>
      </c>
      <c r="J91" s="2">
        <v>2000</v>
      </c>
      <c r="K91" s="31">
        <v>5000</v>
      </c>
    </row>
    <row r="92" spans="1:11" x14ac:dyDescent="0.3">
      <c r="A92" s="116"/>
      <c r="B92" s="7" t="s">
        <v>59</v>
      </c>
      <c r="C92" s="7"/>
      <c r="D92" s="39">
        <v>18874</v>
      </c>
      <c r="E92" s="39">
        <v>16203</v>
      </c>
      <c r="F92" s="32"/>
      <c r="G92" s="32">
        <v>11000</v>
      </c>
      <c r="H92" s="32"/>
      <c r="I92" s="32"/>
      <c r="J92" s="32"/>
      <c r="K92" s="32"/>
    </row>
    <row r="93" spans="1:11" x14ac:dyDescent="0.3">
      <c r="A93" s="1"/>
      <c r="B93" s="1" t="s">
        <v>146</v>
      </c>
      <c r="C93" s="1"/>
      <c r="D93" s="32">
        <v>1051.2</v>
      </c>
      <c r="E93" s="32">
        <v>3678.2</v>
      </c>
      <c r="F93" s="1"/>
      <c r="G93" s="32">
        <v>19000</v>
      </c>
      <c r="H93" s="1"/>
      <c r="I93" s="1"/>
      <c r="J93" s="1"/>
      <c r="K93" s="32"/>
    </row>
  </sheetData>
  <sheetProtection algorithmName="SHA-512" hashValue="Ut7qnrgKDJhkbBfesaC46QfTT+hB872lRQkbFqPg0z1IS5Id8dgkRtdsu7+zheJOafaidSdvzjtEFwymosdlNA==" saltValue="1CFaa90KUS+srQilUvv1Rw==" spinCount="100000" sheet="1" objects="1" scenarios="1"/>
  <pageMargins left="0.7" right="0.7" top="0.75" bottom="0.75" header="0.3" footer="0.3"/>
  <pageSetup paperSize="9" scale="8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0"/>
  <sheetViews>
    <sheetView topLeftCell="A19" workbookViewId="0">
      <selection activeCell="B1" sqref="B1"/>
    </sheetView>
  </sheetViews>
  <sheetFormatPr defaultRowHeight="14.4" x14ac:dyDescent="0.3"/>
  <cols>
    <col min="2" max="2" width="4.77734375" customWidth="1"/>
    <col min="3" max="3" width="19.88671875" customWidth="1"/>
    <col min="4" max="4" width="11.21875" hidden="1" customWidth="1"/>
    <col min="5" max="5" width="13.21875" hidden="1" customWidth="1"/>
    <col min="6" max="6" width="15.6640625" hidden="1" customWidth="1"/>
    <col min="7" max="7" width="12.21875" hidden="1" customWidth="1"/>
    <col min="8" max="8" width="11.77734375" hidden="1" customWidth="1"/>
    <col min="9" max="9" width="13.109375" hidden="1" customWidth="1"/>
    <col min="10" max="10" width="12.44140625" hidden="1" customWidth="1"/>
    <col min="11" max="11" width="12.109375" hidden="1" customWidth="1"/>
    <col min="12" max="12" width="12.77734375" hidden="1" customWidth="1"/>
    <col min="13" max="13" width="10.77734375" customWidth="1"/>
    <col min="14" max="14" width="11.5546875" customWidth="1"/>
    <col min="15" max="15" width="12.21875" customWidth="1"/>
    <col min="16" max="16" width="14.21875" customWidth="1"/>
    <col min="17" max="17" width="11.88671875" customWidth="1"/>
    <col min="18" max="18" width="14.5546875" customWidth="1"/>
  </cols>
  <sheetData>
    <row r="1" spans="2:18" s="10" customFormat="1" x14ac:dyDescent="0.3"/>
    <row r="2" spans="2:18" ht="21" customHeight="1" x14ac:dyDescent="0.3">
      <c r="B2" s="154" t="s">
        <v>77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2:18" ht="15.6" customHeight="1" x14ac:dyDescent="0.3">
      <c r="B3" s="155" t="s">
        <v>216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4" spans="2:18" s="10" customFormat="1" ht="15.6" customHeight="1" x14ac:dyDescent="0.3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</row>
    <row r="5" spans="2:18" s="10" customFormat="1" ht="15.6" customHeight="1" x14ac:dyDescent="0.3"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</row>
    <row r="7" spans="2:18" ht="15" thickBot="1" x14ac:dyDescent="0.35"/>
    <row r="8" spans="2:18" ht="15" thickBot="1" x14ac:dyDescent="0.35">
      <c r="E8" s="156" t="s">
        <v>129</v>
      </c>
      <c r="F8" s="157"/>
      <c r="H8" s="156" t="s">
        <v>129</v>
      </c>
      <c r="I8" s="157"/>
      <c r="K8" s="156" t="s">
        <v>129</v>
      </c>
      <c r="L8" s="157"/>
      <c r="N8" s="156" t="s">
        <v>129</v>
      </c>
      <c r="O8" s="157"/>
      <c r="P8" s="10"/>
      <c r="Q8" s="156" t="s">
        <v>129</v>
      </c>
      <c r="R8" s="157"/>
    </row>
    <row r="9" spans="2:18" ht="31.2" customHeight="1" x14ac:dyDescent="0.3">
      <c r="B9" s="91" t="s">
        <v>78</v>
      </c>
      <c r="C9" s="92" t="s">
        <v>79</v>
      </c>
      <c r="D9" s="66" t="s">
        <v>94</v>
      </c>
      <c r="E9" s="66" t="s">
        <v>83</v>
      </c>
      <c r="F9" s="103" t="s">
        <v>84</v>
      </c>
      <c r="G9" s="104" t="s">
        <v>130</v>
      </c>
      <c r="H9" s="66" t="s">
        <v>83</v>
      </c>
      <c r="I9" s="103" t="s">
        <v>84</v>
      </c>
      <c r="J9" s="104" t="s">
        <v>150</v>
      </c>
      <c r="K9" s="66" t="s">
        <v>83</v>
      </c>
      <c r="L9" s="103" t="s">
        <v>84</v>
      </c>
      <c r="M9" s="132" t="s">
        <v>209</v>
      </c>
      <c r="N9" s="66" t="s">
        <v>83</v>
      </c>
      <c r="O9" s="65" t="s">
        <v>84</v>
      </c>
      <c r="P9" s="109" t="s">
        <v>181</v>
      </c>
      <c r="Q9" s="66" t="s">
        <v>83</v>
      </c>
      <c r="R9" s="65" t="s">
        <v>84</v>
      </c>
    </row>
    <row r="10" spans="2:18" x14ac:dyDescent="0.3">
      <c r="B10" s="5" t="s">
        <v>1</v>
      </c>
      <c r="C10" s="40" t="s">
        <v>80</v>
      </c>
      <c r="D10" s="32" t="e">
        <f>'REKONST. I UREĐENJE OBJ.'!#REF!</f>
        <v>#REF!</v>
      </c>
      <c r="E10" s="32" t="e">
        <f>D10</f>
        <v>#REF!</v>
      </c>
      <c r="F10" s="32">
        <v>0</v>
      </c>
      <c r="G10" s="32" t="e">
        <f>'REKONST. I UREĐENJE OBJ.'!#REF!</f>
        <v>#REF!</v>
      </c>
      <c r="H10" s="32" t="e">
        <f>G10</f>
        <v>#REF!</v>
      </c>
      <c r="I10" s="1"/>
      <c r="J10" s="67">
        <f>'REKONST. I UREĐENJE OBJ.'!C9</f>
        <v>359721.43</v>
      </c>
      <c r="K10" s="67">
        <f>J10</f>
        <v>359721.43</v>
      </c>
      <c r="L10" s="102"/>
      <c r="M10" s="32">
        <f>'REKONST. I UREĐENJE OBJ.'!C9</f>
        <v>359721.43</v>
      </c>
      <c r="N10" s="32">
        <f>M10</f>
        <v>359721.43</v>
      </c>
      <c r="O10" s="111">
        <v>0</v>
      </c>
      <c r="P10" s="98">
        <f>'REKONST. I UREĐENJE OBJ.'!D9</f>
        <v>431674.33999999997</v>
      </c>
      <c r="Q10" s="32">
        <f>P10</f>
        <v>431674.33999999997</v>
      </c>
      <c r="R10" s="111">
        <v>0</v>
      </c>
    </row>
    <row r="11" spans="2:18" x14ac:dyDescent="0.3">
      <c r="B11" s="5" t="s">
        <v>2</v>
      </c>
      <c r="C11" s="40" t="s">
        <v>81</v>
      </c>
      <c r="D11" s="32" t="e">
        <f>'REKONST. I UREĐENJE OBJ.'!#REF!</f>
        <v>#REF!</v>
      </c>
      <c r="E11" s="32">
        <v>0</v>
      </c>
      <c r="F11" s="32">
        <v>0</v>
      </c>
      <c r="G11" s="32" t="e">
        <f>'REKONST. I UREĐENJE OBJ.'!#REF!</f>
        <v>#REF!</v>
      </c>
      <c r="H11" s="1"/>
      <c r="I11" s="1"/>
      <c r="J11" s="32">
        <f>'REKONST. I UREĐENJE OBJ.'!C79</f>
        <v>136872</v>
      </c>
      <c r="K11" s="1"/>
      <c r="L11" s="1"/>
      <c r="M11" s="32">
        <f>'REKONST. I UREĐENJE OBJ.'!C79</f>
        <v>136872</v>
      </c>
      <c r="N11" s="32">
        <f>M11-O11</f>
        <v>109372</v>
      </c>
      <c r="O11" s="29">
        <v>27500</v>
      </c>
      <c r="P11" s="98">
        <f>'REKONST. I UREĐENJE OBJ.'!D79</f>
        <v>144738.21</v>
      </c>
      <c r="Q11" s="32">
        <v>117205.21</v>
      </c>
      <c r="R11" s="29">
        <v>27533</v>
      </c>
    </row>
    <row r="12" spans="2:18" x14ac:dyDescent="0.3">
      <c r="B12" s="5" t="s">
        <v>8</v>
      </c>
      <c r="C12" s="40" t="s">
        <v>82</v>
      </c>
      <c r="D12" s="32" t="e">
        <f>'NABAVA OPREME'!#REF!</f>
        <v>#REF!</v>
      </c>
      <c r="E12" s="32" t="e">
        <f>'NABAVA OPREME'!#REF!</f>
        <v>#REF!</v>
      </c>
      <c r="F12" s="32">
        <v>0</v>
      </c>
      <c r="G12" s="32" t="e">
        <f>'NABAVA OPREME'!#REF!</f>
        <v>#REF!</v>
      </c>
      <c r="H12" s="32" t="e">
        <f>G12</f>
        <v>#REF!</v>
      </c>
      <c r="I12" s="1"/>
      <c r="J12" s="32">
        <f>'NABAVA OPREME'!D6</f>
        <v>209340.18000000005</v>
      </c>
      <c r="K12" s="32">
        <f>J12</f>
        <v>209340.18000000005</v>
      </c>
      <c r="L12" s="1"/>
      <c r="M12" s="32">
        <f>'NABAVA OPREME'!D6</f>
        <v>209340.18000000005</v>
      </c>
      <c r="N12" s="32">
        <f>M12</f>
        <v>209340.18000000005</v>
      </c>
      <c r="O12" s="111">
        <v>0</v>
      </c>
      <c r="P12" s="98">
        <f>'NABAVA OPREME'!E6</f>
        <v>223545.46000000002</v>
      </c>
      <c r="Q12" s="32">
        <f>P12</f>
        <v>223545.46000000002</v>
      </c>
      <c r="R12" s="111">
        <v>0</v>
      </c>
    </row>
    <row r="13" spans="2:18" ht="15" thickBot="1" x14ac:dyDescent="0.35">
      <c r="B13" s="17"/>
      <c r="C13" s="105" t="s">
        <v>85</v>
      </c>
      <c r="D13" s="106" t="e">
        <f>D10+D11+D12</f>
        <v>#REF!</v>
      </c>
      <c r="E13" s="106" t="e">
        <f>E10+#REF!+E12</f>
        <v>#REF!</v>
      </c>
      <c r="F13" s="106">
        <f>SUM(F10:F12)</f>
        <v>0</v>
      </c>
      <c r="G13" s="106" t="e">
        <f>G10+G12+G11</f>
        <v>#REF!</v>
      </c>
      <c r="H13" s="106" t="e">
        <f>H10+H12</f>
        <v>#REF!</v>
      </c>
      <c r="I13" s="107">
        <v>0</v>
      </c>
      <c r="J13" s="106">
        <f>J10+J12+J11</f>
        <v>705933.6100000001</v>
      </c>
      <c r="K13" s="106">
        <f>K10+K12</f>
        <v>569061.6100000001</v>
      </c>
      <c r="L13" s="106" t="e">
        <f>#REF!+L12</f>
        <v>#REF!</v>
      </c>
      <c r="M13" s="106">
        <f>M10+M12+M11</f>
        <v>705933.6100000001</v>
      </c>
      <c r="N13" s="106">
        <f>N10+N11+N12</f>
        <v>678433.6100000001</v>
      </c>
      <c r="O13" s="108">
        <v>27500</v>
      </c>
      <c r="P13" s="110">
        <f>P10+P12+P11</f>
        <v>799958.01</v>
      </c>
      <c r="Q13" s="106">
        <f>Q10+Q11+Q12</f>
        <v>772425.01</v>
      </c>
      <c r="R13" s="108">
        <f>R11</f>
        <v>27533</v>
      </c>
    </row>
    <row r="15" spans="2:18" s="10" customFormat="1" x14ac:dyDescent="0.3"/>
    <row r="16" spans="2:18" ht="15" thickBot="1" x14ac:dyDescent="0.35"/>
    <row r="17" spans="2:18" ht="15" thickBot="1" x14ac:dyDescent="0.35">
      <c r="B17" s="10"/>
      <c r="C17" s="10"/>
      <c r="D17" s="10"/>
      <c r="E17" s="156" t="s">
        <v>129</v>
      </c>
      <c r="F17" s="157"/>
      <c r="G17" s="10"/>
      <c r="H17" s="156" t="s">
        <v>129</v>
      </c>
      <c r="I17" s="157"/>
      <c r="J17" s="10"/>
      <c r="K17" s="156" t="s">
        <v>129</v>
      </c>
      <c r="L17" s="157"/>
      <c r="M17" s="10"/>
      <c r="N17" s="156" t="s">
        <v>129</v>
      </c>
      <c r="O17" s="157"/>
      <c r="P17" s="10"/>
      <c r="Q17" s="156" t="s">
        <v>129</v>
      </c>
      <c r="R17" s="157"/>
    </row>
    <row r="18" spans="2:18" ht="28.8" x14ac:dyDescent="0.3">
      <c r="B18" s="91" t="s">
        <v>78</v>
      </c>
      <c r="C18" s="92" t="s">
        <v>79</v>
      </c>
      <c r="D18" s="66" t="s">
        <v>94</v>
      </c>
      <c r="E18" s="66" t="s">
        <v>83</v>
      </c>
      <c r="F18" s="103" t="s">
        <v>84</v>
      </c>
      <c r="G18" s="104" t="s">
        <v>130</v>
      </c>
      <c r="H18" s="66" t="s">
        <v>83</v>
      </c>
      <c r="I18" s="103" t="s">
        <v>84</v>
      </c>
      <c r="J18" s="104" t="s">
        <v>150</v>
      </c>
      <c r="K18" s="66" t="s">
        <v>83</v>
      </c>
      <c r="L18" s="103" t="s">
        <v>84</v>
      </c>
      <c r="M18" s="132" t="s">
        <v>189</v>
      </c>
      <c r="N18" s="66" t="s">
        <v>83</v>
      </c>
      <c r="O18" s="65" t="s">
        <v>84</v>
      </c>
      <c r="P18" s="109" t="s">
        <v>210</v>
      </c>
      <c r="Q18" s="66" t="s">
        <v>83</v>
      </c>
      <c r="R18" s="65" t="s">
        <v>84</v>
      </c>
    </row>
    <row r="19" spans="2:18" x14ac:dyDescent="0.3">
      <c r="B19" s="5" t="s">
        <v>1</v>
      </c>
      <c r="C19" s="40" t="s">
        <v>80</v>
      </c>
      <c r="D19" s="32" t="e">
        <f>'REKONST. I UREĐENJE OBJ.'!#REF!</f>
        <v>#REF!</v>
      </c>
      <c r="E19" s="32" t="e">
        <f>D19</f>
        <v>#REF!</v>
      </c>
      <c r="F19" s="32">
        <v>0</v>
      </c>
      <c r="G19" s="32" t="e">
        <f>'REKONST. I UREĐENJE OBJ.'!#REF!</f>
        <v>#REF!</v>
      </c>
      <c r="H19" s="32" t="e">
        <f>G19</f>
        <v>#REF!</v>
      </c>
      <c r="I19" s="1"/>
      <c r="J19" s="67">
        <f>'REKONST. I UREĐENJE OBJ.'!C23</f>
        <v>3500</v>
      </c>
      <c r="K19" s="67">
        <f>J19</f>
        <v>3500</v>
      </c>
      <c r="L19" s="102"/>
      <c r="M19" s="32">
        <f>'REKONST. I UREĐENJE OBJ.'!E9</f>
        <v>250000</v>
      </c>
      <c r="N19" s="32">
        <f>M19</f>
        <v>250000</v>
      </c>
      <c r="O19" s="111">
        <v>0</v>
      </c>
      <c r="P19" s="98">
        <f>'REKONST. I UREĐENJE OBJ.'!F9</f>
        <v>250000</v>
      </c>
      <c r="Q19" s="32">
        <f>P19</f>
        <v>250000</v>
      </c>
      <c r="R19" s="111">
        <v>0</v>
      </c>
    </row>
    <row r="20" spans="2:18" x14ac:dyDescent="0.3">
      <c r="B20" s="5" t="s">
        <v>2</v>
      </c>
      <c r="C20" s="40" t="s">
        <v>81</v>
      </c>
      <c r="D20" s="32" t="e">
        <f>'REKONST. I UREĐENJE OBJ.'!#REF!</f>
        <v>#REF!</v>
      </c>
      <c r="E20" s="32">
        <v>0</v>
      </c>
      <c r="F20" s="32">
        <v>0</v>
      </c>
      <c r="G20" s="32" t="e">
        <f>'REKONST. I UREĐENJE OBJ.'!#REF!</f>
        <v>#REF!</v>
      </c>
      <c r="H20" s="1"/>
      <c r="I20" s="1"/>
      <c r="J20" s="32">
        <f>'REKONST. I UREĐENJE OBJ.'!C88</f>
        <v>800</v>
      </c>
      <c r="K20" s="1"/>
      <c r="L20" s="1"/>
      <c r="M20" s="32">
        <f>'REKONST. I UREĐENJE OBJ.'!E79</f>
        <v>53000</v>
      </c>
      <c r="N20" s="32">
        <v>3000</v>
      </c>
      <c r="O20" s="29">
        <v>50000</v>
      </c>
      <c r="P20" s="98">
        <f>'REKONST. I UREĐENJE OBJ.'!F79</f>
        <v>181200</v>
      </c>
      <c r="Q20" s="32">
        <f>P20-R20</f>
        <v>151200</v>
      </c>
      <c r="R20" s="29">
        <v>30000</v>
      </c>
    </row>
    <row r="21" spans="2:18" x14ac:dyDescent="0.3">
      <c r="B21" s="5" t="s">
        <v>8</v>
      </c>
      <c r="C21" s="40" t="s">
        <v>82</v>
      </c>
      <c r="D21" s="32" t="e">
        <f>'NABAVA OPREME'!#REF!</f>
        <v>#REF!</v>
      </c>
      <c r="E21" s="32" t="e">
        <f>'NABAVA OPREME'!#REF!</f>
        <v>#REF!</v>
      </c>
      <c r="F21" s="32">
        <v>0</v>
      </c>
      <c r="G21" s="32" t="e">
        <f>'NABAVA OPREME'!#REF!</f>
        <v>#REF!</v>
      </c>
      <c r="H21" s="32" t="e">
        <f>G21</f>
        <v>#REF!</v>
      </c>
      <c r="I21" s="1"/>
      <c r="J21" s="32">
        <f>'NABAVA OPREME'!D22</f>
        <v>0</v>
      </c>
      <c r="K21" s="32">
        <f>J21</f>
        <v>0</v>
      </c>
      <c r="L21" s="1"/>
      <c r="M21" s="32">
        <f>'NABAVA OPREME'!F6</f>
        <v>287500</v>
      </c>
      <c r="N21" s="32">
        <f>'NABAVA OPREME'!F6</f>
        <v>287500</v>
      </c>
      <c r="O21" s="29">
        <v>0</v>
      </c>
      <c r="P21" s="98">
        <f>'NABAVA OPREME'!G6</f>
        <v>249500</v>
      </c>
      <c r="Q21" s="32">
        <f>P21</f>
        <v>249500</v>
      </c>
      <c r="R21" s="111">
        <v>0</v>
      </c>
    </row>
    <row r="22" spans="2:18" ht="15" thickBot="1" x14ac:dyDescent="0.35">
      <c r="B22" s="17"/>
      <c r="C22" s="105" t="s">
        <v>85</v>
      </c>
      <c r="D22" s="106" t="e">
        <f>D19+D20+D21</f>
        <v>#REF!</v>
      </c>
      <c r="E22" s="106" t="e">
        <f>E19+#REF!+E21</f>
        <v>#REF!</v>
      </c>
      <c r="F22" s="106">
        <f>SUM(F19:F21)</f>
        <v>0</v>
      </c>
      <c r="G22" s="106" t="e">
        <f>G19+G21+G20</f>
        <v>#REF!</v>
      </c>
      <c r="H22" s="106" t="e">
        <f>H19+H21</f>
        <v>#REF!</v>
      </c>
      <c r="I22" s="107">
        <v>0</v>
      </c>
      <c r="J22" s="106">
        <f>J19+J21+J20</f>
        <v>4300</v>
      </c>
      <c r="K22" s="106">
        <f>K19+K21</f>
        <v>3500</v>
      </c>
      <c r="L22" s="106" t="e">
        <f>#REF!+L21</f>
        <v>#REF!</v>
      </c>
      <c r="M22" s="106">
        <f>M19+M21+M20</f>
        <v>590500</v>
      </c>
      <c r="N22" s="106">
        <f>N19+N20+N21</f>
        <v>540500</v>
      </c>
      <c r="O22" s="108">
        <f>O20</f>
        <v>50000</v>
      </c>
      <c r="P22" s="110">
        <f>P19+P21+P20</f>
        <v>680700</v>
      </c>
      <c r="Q22" s="106">
        <f>SUM(Q19:Q21)</f>
        <v>650700</v>
      </c>
      <c r="R22" s="108">
        <f>R20</f>
        <v>30000</v>
      </c>
    </row>
    <row r="24" spans="2:18" s="10" customFormat="1" x14ac:dyDescent="0.3">
      <c r="C24" s="28"/>
    </row>
    <row r="25" spans="2:18" ht="15" thickBot="1" x14ac:dyDescent="0.3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2:18" ht="15" thickBot="1" x14ac:dyDescent="0.35">
      <c r="B26" s="10"/>
      <c r="C26" s="10"/>
      <c r="D26" s="10"/>
      <c r="E26" s="156" t="s">
        <v>129</v>
      </c>
      <c r="F26" s="157"/>
      <c r="G26" s="10"/>
      <c r="H26" s="156" t="s">
        <v>129</v>
      </c>
      <c r="I26" s="157"/>
      <c r="J26" s="10"/>
      <c r="K26" s="156" t="s">
        <v>129</v>
      </c>
      <c r="L26" s="157"/>
      <c r="M26" s="10"/>
      <c r="N26" s="156" t="s">
        <v>129</v>
      </c>
      <c r="O26" s="157"/>
      <c r="P26" s="10"/>
      <c r="Q26" s="156" t="s">
        <v>129</v>
      </c>
      <c r="R26" s="157"/>
    </row>
    <row r="27" spans="2:18" ht="28.8" x14ac:dyDescent="0.3">
      <c r="B27" s="91" t="s">
        <v>78</v>
      </c>
      <c r="C27" s="92" t="s">
        <v>79</v>
      </c>
      <c r="D27" s="66" t="s">
        <v>94</v>
      </c>
      <c r="E27" s="66" t="s">
        <v>83</v>
      </c>
      <c r="F27" s="103" t="s">
        <v>84</v>
      </c>
      <c r="G27" s="104" t="s">
        <v>130</v>
      </c>
      <c r="H27" s="66" t="s">
        <v>83</v>
      </c>
      <c r="I27" s="103" t="s">
        <v>84</v>
      </c>
      <c r="J27" s="104" t="s">
        <v>150</v>
      </c>
      <c r="K27" s="66" t="s">
        <v>83</v>
      </c>
      <c r="L27" s="103" t="s">
        <v>84</v>
      </c>
      <c r="M27" s="132" t="s">
        <v>190</v>
      </c>
      <c r="N27" s="133" t="s">
        <v>83</v>
      </c>
      <c r="O27" s="134" t="s">
        <v>84</v>
      </c>
      <c r="P27" s="135" t="s">
        <v>211</v>
      </c>
      <c r="Q27" s="66" t="s">
        <v>83</v>
      </c>
      <c r="R27" s="65" t="s">
        <v>84</v>
      </c>
    </row>
    <row r="28" spans="2:18" x14ac:dyDescent="0.3">
      <c r="B28" s="5" t="s">
        <v>1</v>
      </c>
      <c r="C28" s="40" t="s">
        <v>80</v>
      </c>
      <c r="D28" s="32" t="e">
        <f>'REKONST. I UREĐENJE OBJ.'!#REF!</f>
        <v>#REF!</v>
      </c>
      <c r="E28" s="32" t="e">
        <f>D28</f>
        <v>#REF!</v>
      </c>
      <c r="F28" s="32">
        <v>0</v>
      </c>
      <c r="G28" s="32" t="e">
        <f>'REKONST. I UREĐENJE OBJ.'!#REF!</f>
        <v>#REF!</v>
      </c>
      <c r="H28" s="32" t="e">
        <f>G28</f>
        <v>#REF!</v>
      </c>
      <c r="I28" s="1"/>
      <c r="J28" s="67">
        <f>'REKONST. I UREĐENJE OBJ.'!C37</f>
        <v>3899.19</v>
      </c>
      <c r="K28" s="67">
        <f>J28</f>
        <v>3899.19</v>
      </c>
      <c r="L28" s="102"/>
      <c r="M28" s="32">
        <f>'REKONST. I UREĐENJE OBJ.'!G9</f>
        <v>250000</v>
      </c>
      <c r="N28" s="32">
        <f>M28</f>
        <v>250000</v>
      </c>
      <c r="O28" s="111">
        <v>0</v>
      </c>
      <c r="P28" s="98">
        <f>'REKONST. I UREĐENJE OBJ.'!H9</f>
        <v>250000</v>
      </c>
      <c r="Q28" s="32">
        <f>P28</f>
        <v>250000</v>
      </c>
      <c r="R28" s="111">
        <v>0</v>
      </c>
    </row>
    <row r="29" spans="2:18" x14ac:dyDescent="0.3">
      <c r="B29" s="5" t="s">
        <v>2</v>
      </c>
      <c r="C29" s="40" t="s">
        <v>81</v>
      </c>
      <c r="D29" s="32" t="e">
        <f>'REKONST. I UREĐENJE OBJ.'!#REF!</f>
        <v>#REF!</v>
      </c>
      <c r="E29" s="32">
        <v>0</v>
      </c>
      <c r="F29" s="32">
        <v>0</v>
      </c>
      <c r="G29" s="32" t="e">
        <f>'REKONST. I UREĐENJE OBJ.'!#REF!</f>
        <v>#REF!</v>
      </c>
      <c r="H29" s="1"/>
      <c r="I29" s="1"/>
      <c r="J29" s="32">
        <f>'REKONST. I UREĐENJE OBJ.'!C103</f>
        <v>950</v>
      </c>
      <c r="K29" s="1"/>
      <c r="L29" s="1"/>
      <c r="M29" s="32">
        <f>'REKONST. I UREĐENJE OBJ.'!G79</f>
        <v>53000</v>
      </c>
      <c r="N29" s="32">
        <v>3000</v>
      </c>
      <c r="O29" s="29">
        <v>50000</v>
      </c>
      <c r="P29" s="98">
        <f>'REKONST. I UREĐENJE OBJ.'!H79</f>
        <v>113000</v>
      </c>
      <c r="Q29" s="32">
        <f>P29-R29</f>
        <v>36000</v>
      </c>
      <c r="R29" s="29">
        <v>77000</v>
      </c>
    </row>
    <row r="30" spans="2:18" x14ac:dyDescent="0.3">
      <c r="B30" s="5" t="s">
        <v>8</v>
      </c>
      <c r="C30" s="40" t="s">
        <v>82</v>
      </c>
      <c r="D30" s="32" t="e">
        <f>'NABAVA OPREME'!#REF!</f>
        <v>#REF!</v>
      </c>
      <c r="E30" s="32" t="e">
        <f>'NABAVA OPREME'!#REF!</f>
        <v>#REF!</v>
      </c>
      <c r="F30" s="32">
        <v>0</v>
      </c>
      <c r="G30" s="32" t="e">
        <f>'NABAVA OPREME'!#REF!</f>
        <v>#REF!</v>
      </c>
      <c r="H30" s="32" t="e">
        <f>G30</f>
        <v>#REF!</v>
      </c>
      <c r="I30" s="1"/>
      <c r="J30" s="32">
        <f>'NABAVA OPREME'!D37</f>
        <v>55814</v>
      </c>
      <c r="K30" s="32">
        <f>J30</f>
        <v>55814</v>
      </c>
      <c r="L30" s="1"/>
      <c r="M30" s="32">
        <f>'NABAVA OPREME'!H6</f>
        <v>301500</v>
      </c>
      <c r="N30" s="32">
        <f>M30</f>
        <v>301500</v>
      </c>
      <c r="O30" s="111">
        <v>0</v>
      </c>
      <c r="P30" s="98">
        <f>'NABAVA OPREME'!I6</f>
        <v>387000</v>
      </c>
      <c r="Q30" s="32">
        <f>P30</f>
        <v>387000</v>
      </c>
      <c r="R30" s="111">
        <v>0</v>
      </c>
    </row>
    <row r="31" spans="2:18" ht="15" thickBot="1" x14ac:dyDescent="0.35">
      <c r="B31" s="17"/>
      <c r="C31" s="105" t="s">
        <v>85</v>
      </c>
      <c r="D31" s="106" t="e">
        <f>D28+D29+D30</f>
        <v>#REF!</v>
      </c>
      <c r="E31" s="106" t="e">
        <f>E28+#REF!+E30</f>
        <v>#REF!</v>
      </c>
      <c r="F31" s="106">
        <f>SUM(F28:F30)</f>
        <v>0</v>
      </c>
      <c r="G31" s="106" t="e">
        <f>G28+G30+G29</f>
        <v>#REF!</v>
      </c>
      <c r="H31" s="106" t="e">
        <f>H28+H30</f>
        <v>#REF!</v>
      </c>
      <c r="I31" s="107">
        <v>0</v>
      </c>
      <c r="J31" s="106">
        <f>J28+J30+J29</f>
        <v>60663.19</v>
      </c>
      <c r="K31" s="106">
        <f>K28+K30</f>
        <v>59713.19</v>
      </c>
      <c r="L31" s="106" t="e">
        <f>#REF!+L30</f>
        <v>#REF!</v>
      </c>
      <c r="M31" s="106">
        <f>M28+M30+M29</f>
        <v>604500</v>
      </c>
      <c r="N31" s="106">
        <f>N28+N29+N30</f>
        <v>554500</v>
      </c>
      <c r="O31" s="108">
        <f>O29</f>
        <v>50000</v>
      </c>
      <c r="P31" s="110">
        <f>P28+P30+P29</f>
        <v>750000</v>
      </c>
      <c r="Q31" s="106">
        <f>Q28+Q29+Q30</f>
        <v>673000</v>
      </c>
      <c r="R31" s="108">
        <f>R29</f>
        <v>77000</v>
      </c>
    </row>
    <row r="33" spans="2:18" s="10" customFormat="1" x14ac:dyDescent="0.3"/>
    <row r="34" spans="2:18" ht="15" thickBot="1" x14ac:dyDescent="0.35"/>
    <row r="35" spans="2:18" ht="15" thickBot="1" x14ac:dyDescent="0.35">
      <c r="B35" s="10"/>
      <c r="C35" s="10"/>
      <c r="D35" s="10"/>
      <c r="E35" s="156" t="s">
        <v>129</v>
      </c>
      <c r="F35" s="157"/>
      <c r="G35" s="10"/>
      <c r="H35" s="156" t="s">
        <v>129</v>
      </c>
      <c r="I35" s="157"/>
      <c r="J35" s="10"/>
      <c r="K35" s="156" t="s">
        <v>129</v>
      </c>
      <c r="L35" s="157"/>
      <c r="M35" s="10"/>
      <c r="N35" s="156" t="s">
        <v>129</v>
      </c>
      <c r="O35" s="157"/>
      <c r="P35" s="10"/>
      <c r="Q35" s="156" t="s">
        <v>129</v>
      </c>
      <c r="R35" s="157"/>
    </row>
    <row r="36" spans="2:18" ht="28.8" x14ac:dyDescent="0.3">
      <c r="B36" s="91" t="s">
        <v>78</v>
      </c>
      <c r="C36" s="92" t="s">
        <v>79</v>
      </c>
      <c r="D36" s="66" t="s">
        <v>94</v>
      </c>
      <c r="E36" s="66" t="s">
        <v>83</v>
      </c>
      <c r="F36" s="103" t="s">
        <v>84</v>
      </c>
      <c r="G36" s="104" t="s">
        <v>130</v>
      </c>
      <c r="H36" s="66" t="s">
        <v>83</v>
      </c>
      <c r="I36" s="103" t="s">
        <v>84</v>
      </c>
      <c r="J36" s="104" t="s">
        <v>150</v>
      </c>
      <c r="K36" s="66" t="s">
        <v>83</v>
      </c>
      <c r="L36" s="103" t="s">
        <v>84</v>
      </c>
      <c r="M36" s="132" t="s">
        <v>191</v>
      </c>
      <c r="N36" s="133" t="s">
        <v>83</v>
      </c>
      <c r="O36" s="134" t="s">
        <v>84</v>
      </c>
      <c r="P36" s="135" t="s">
        <v>214</v>
      </c>
      <c r="Q36" s="66" t="s">
        <v>83</v>
      </c>
      <c r="R36" s="65" t="s">
        <v>84</v>
      </c>
    </row>
    <row r="37" spans="2:18" x14ac:dyDescent="0.3">
      <c r="B37" s="5" t="s">
        <v>1</v>
      </c>
      <c r="C37" s="40" t="s">
        <v>80</v>
      </c>
      <c r="D37" s="32" t="e">
        <f>'REKONST. I UREĐENJE OBJ.'!#REF!</f>
        <v>#REF!</v>
      </c>
      <c r="E37" s="32" t="e">
        <f>D37</f>
        <v>#REF!</v>
      </c>
      <c r="F37" s="32">
        <v>0</v>
      </c>
      <c r="G37" s="32" t="e">
        <f>'REKONST. I UREĐENJE OBJ.'!#REF!</f>
        <v>#REF!</v>
      </c>
      <c r="H37" s="32" t="e">
        <f>G37</f>
        <v>#REF!</v>
      </c>
      <c r="I37" s="1"/>
      <c r="J37" s="67">
        <f>'REKONST. I UREĐENJE OBJ.'!C48</f>
        <v>5000</v>
      </c>
      <c r="K37" s="67">
        <f>J37</f>
        <v>5000</v>
      </c>
      <c r="L37" s="102"/>
      <c r="M37" s="32">
        <f>'REKONST. I UREĐENJE OBJ.'!I9</f>
        <v>250000</v>
      </c>
      <c r="N37" s="32">
        <f>M37</f>
        <v>250000</v>
      </c>
      <c r="O37" s="111">
        <v>0</v>
      </c>
      <c r="P37" s="98">
        <f>'REKONST. I UREĐENJE OBJ.'!J9</f>
        <v>250000</v>
      </c>
      <c r="Q37" s="32">
        <f>P37</f>
        <v>250000</v>
      </c>
      <c r="R37" s="111">
        <v>0</v>
      </c>
    </row>
    <row r="38" spans="2:18" x14ac:dyDescent="0.3">
      <c r="B38" s="5" t="s">
        <v>2</v>
      </c>
      <c r="C38" s="40" t="s">
        <v>81</v>
      </c>
      <c r="D38" s="32" t="e">
        <f>'REKONST. I UREĐENJE OBJ.'!#REF!</f>
        <v>#REF!</v>
      </c>
      <c r="E38" s="32">
        <v>0</v>
      </c>
      <c r="F38" s="32">
        <v>0</v>
      </c>
      <c r="G38" s="32" t="e">
        <f>'REKONST. I UREĐENJE OBJ.'!#REF!</f>
        <v>#REF!</v>
      </c>
      <c r="H38" s="1"/>
      <c r="I38" s="1"/>
      <c r="J38" s="32">
        <f>'REKONST. I UREĐENJE OBJ.'!C112</f>
        <v>1240</v>
      </c>
      <c r="K38" s="1"/>
      <c r="L38" s="1"/>
      <c r="M38" s="32">
        <f>'REKONST. I UREĐENJE OBJ.'!I79</f>
        <v>53000</v>
      </c>
      <c r="N38" s="32">
        <v>3000</v>
      </c>
      <c r="O38" s="29">
        <v>50000</v>
      </c>
      <c r="P38" s="98">
        <f>'REKONST. I UREĐENJE OBJ.'!J79</f>
        <v>76000</v>
      </c>
      <c r="Q38" s="32">
        <f>P38-R38</f>
        <v>41000</v>
      </c>
      <c r="R38" s="29">
        <v>35000</v>
      </c>
    </row>
    <row r="39" spans="2:18" x14ac:dyDescent="0.3">
      <c r="B39" s="5" t="s">
        <v>8</v>
      </c>
      <c r="C39" s="40" t="s">
        <v>82</v>
      </c>
      <c r="D39" s="32" t="e">
        <f>'NABAVA OPREME'!#REF!</f>
        <v>#REF!</v>
      </c>
      <c r="E39" s="32" t="e">
        <f>'NABAVA OPREME'!#REF!</f>
        <v>#REF!</v>
      </c>
      <c r="F39" s="32">
        <v>0</v>
      </c>
      <c r="G39" s="32" t="e">
        <f>'NABAVA OPREME'!#REF!</f>
        <v>#REF!</v>
      </c>
      <c r="H39" s="32" t="e">
        <f>G39</f>
        <v>#REF!</v>
      </c>
      <c r="I39" s="1"/>
      <c r="J39" s="32">
        <f>'NABAVA OPREME'!D50</f>
        <v>45012.92</v>
      </c>
      <c r="K39" s="32">
        <f>J39</f>
        <v>45012.92</v>
      </c>
      <c r="L39" s="1"/>
      <c r="M39" s="32">
        <f>'NABAVA OPREME'!J6</f>
        <v>300500</v>
      </c>
      <c r="N39" s="32">
        <f>M39</f>
        <v>300500</v>
      </c>
      <c r="O39" s="111">
        <v>0</v>
      </c>
      <c r="P39" s="98">
        <f>'NABAVA OPREME'!K6</f>
        <v>368000</v>
      </c>
      <c r="Q39" s="32">
        <f>P39</f>
        <v>368000</v>
      </c>
      <c r="R39" s="111">
        <v>0</v>
      </c>
    </row>
    <row r="40" spans="2:18" ht="15" thickBot="1" x14ac:dyDescent="0.35">
      <c r="B40" s="17"/>
      <c r="C40" s="105" t="s">
        <v>85</v>
      </c>
      <c r="D40" s="106" t="e">
        <f>D37+D38+D39</f>
        <v>#REF!</v>
      </c>
      <c r="E40" s="106" t="e">
        <f>E37+#REF!+E39</f>
        <v>#REF!</v>
      </c>
      <c r="F40" s="106">
        <f>SUM(F37:F39)</f>
        <v>0</v>
      </c>
      <c r="G40" s="106" t="e">
        <f>G37+G39+G38</f>
        <v>#REF!</v>
      </c>
      <c r="H40" s="106" t="e">
        <f>H37+H39</f>
        <v>#REF!</v>
      </c>
      <c r="I40" s="107">
        <v>0</v>
      </c>
      <c r="J40" s="106">
        <f>J37+J39+J38</f>
        <v>51252.92</v>
      </c>
      <c r="K40" s="106">
        <f>K37+K39</f>
        <v>50012.92</v>
      </c>
      <c r="L40" s="106" t="e">
        <f>#REF!+L39</f>
        <v>#REF!</v>
      </c>
      <c r="M40" s="106">
        <f>M37+M39+M38</f>
        <v>603500</v>
      </c>
      <c r="N40" s="106">
        <f>N37+N38+N39</f>
        <v>553500</v>
      </c>
      <c r="O40" s="108">
        <f>O38</f>
        <v>50000</v>
      </c>
      <c r="P40" s="110">
        <f>P37+P39+P38</f>
        <v>694000</v>
      </c>
      <c r="Q40" s="106">
        <f>Q37+Q38+Q39</f>
        <v>659000</v>
      </c>
      <c r="R40" s="108">
        <f>R38</f>
        <v>35000</v>
      </c>
    </row>
  </sheetData>
  <sheetProtection algorithmName="SHA-512" hashValue="3JWVWWYrC+2c0UbVBeoWRYHXkz+DOsl79RLcoPZgmM1LbntaEjt3Vw93p3ztdko+74FO4x2PKF6Cfn6hy3poqg==" saltValue="Agm+zbqGKLr5T3jnhZW0BA==" spinCount="100000" sheet="1" objects="1" scenarios="1"/>
  <mergeCells count="22">
    <mergeCell ref="E35:F35"/>
    <mergeCell ref="H35:I35"/>
    <mergeCell ref="K35:L35"/>
    <mergeCell ref="N35:O35"/>
    <mergeCell ref="Q35:R35"/>
    <mergeCell ref="E26:F26"/>
    <mergeCell ref="H26:I26"/>
    <mergeCell ref="K26:L26"/>
    <mergeCell ref="N26:O26"/>
    <mergeCell ref="Q26:R26"/>
    <mergeCell ref="E17:F17"/>
    <mergeCell ref="H17:I17"/>
    <mergeCell ref="K17:L17"/>
    <mergeCell ref="N17:O17"/>
    <mergeCell ref="Q17:R17"/>
    <mergeCell ref="B2:R2"/>
    <mergeCell ref="B3:R3"/>
    <mergeCell ref="Q8:R8"/>
    <mergeCell ref="N8:O8"/>
    <mergeCell ref="K8:L8"/>
    <mergeCell ref="E8:F8"/>
    <mergeCell ref="H8:I8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REKONST. I UREĐENJE OBJ.</vt:lpstr>
      <vt:lpstr>NABAVA OPREME</vt:lpstr>
      <vt:lpstr>REKAPITULACIJA</vt:lpstr>
      <vt:lpstr>'NABAVA OPREME'!Podrucje_ispisa</vt:lpstr>
      <vt:lpstr>REKAPITULACIJA!Podrucje_ispisa</vt:lpstr>
      <vt:lpstr>'REKONST. I UREĐENJE OBJ.'!Podrucje_ispisa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Senka Vorih</cp:lastModifiedBy>
  <cp:lastPrinted>2026-08-13T15:09:33Z</cp:lastPrinted>
  <dcterms:created xsi:type="dcterms:W3CDTF">2015-10-29T10:18:14Z</dcterms:created>
  <dcterms:modified xsi:type="dcterms:W3CDTF">2026-08-28T06:54:49Z</dcterms:modified>
</cp:coreProperties>
</file>